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MA 2022.10\"/>
    </mc:Choice>
  </mc:AlternateContent>
  <xr:revisionPtr revIDLastSave="0" documentId="13_ncr:1_{53E6DD53-C5D8-41E5-A08D-C36D9864F49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0" i="1" l="1"/>
  <c r="D60" i="1"/>
  <c r="D62" i="1" l="1"/>
  <c r="E62" i="1"/>
  <c r="F62" i="1"/>
  <c r="K60" i="1"/>
  <c r="E60" i="1"/>
  <c r="I9" i="1" l="1"/>
  <c r="H9" i="1"/>
  <c r="G9" i="1"/>
  <c r="F61" i="1"/>
  <c r="F63" i="1" s="1"/>
  <c r="E61" i="1"/>
  <c r="E63" i="1" s="1"/>
  <c r="D61" i="1"/>
  <c r="D63" i="1" s="1"/>
  <c r="J10" i="1" l="1"/>
  <c r="M10" i="1" s="1"/>
  <c r="K10" i="1"/>
  <c r="N10" i="1" s="1"/>
  <c r="L10" i="1"/>
  <c r="O10" i="1" s="1"/>
  <c r="G10" i="1" l="1"/>
  <c r="J11" i="1" s="1"/>
  <c r="M11" i="1" s="1"/>
  <c r="I10" i="1"/>
  <c r="L11" i="1" s="1"/>
  <c r="O11" i="1" s="1"/>
  <c r="H10" i="1"/>
  <c r="K11" i="1" s="1"/>
  <c r="N11" i="1" s="1"/>
  <c r="H11" i="1" s="1"/>
  <c r="G11" i="1" l="1"/>
  <c r="J12" i="1" s="1"/>
  <c r="M12" i="1" s="1"/>
  <c r="I11" i="1"/>
  <c r="L12" i="1" l="1"/>
  <c r="O12" i="1" s="1"/>
  <c r="G12" i="1"/>
  <c r="K12" i="1"/>
  <c r="N12" i="1" s="1"/>
  <c r="H12" i="1" l="1"/>
  <c r="K13" i="1" s="1"/>
  <c r="N13" i="1" s="1"/>
  <c r="H13" i="1" s="1"/>
  <c r="I12" i="1"/>
  <c r="L13" i="1" s="1"/>
  <c r="O13" i="1" s="1"/>
  <c r="I13" i="1" s="1"/>
  <c r="J13" i="1"/>
  <c r="M13" i="1" s="1"/>
  <c r="G13" i="1" l="1"/>
  <c r="L14" i="1"/>
  <c r="O14" i="1" s="1"/>
  <c r="I14" i="1" s="1"/>
  <c r="K14" i="1"/>
  <c r="N14" i="1" s="1"/>
  <c r="L15" i="1" l="1"/>
  <c r="O15" i="1" s="1"/>
  <c r="I15" i="1" s="1"/>
  <c r="J14" i="1"/>
  <c r="M14" i="1" s="1"/>
  <c r="H14" i="1"/>
  <c r="G14" i="1" l="1"/>
  <c r="J15" i="1" s="1"/>
  <c r="M15" i="1" s="1"/>
  <c r="G15" i="1" s="1"/>
  <c r="L16" i="1"/>
  <c r="O16" i="1" s="1"/>
  <c r="I16" i="1" s="1"/>
  <c r="K15" i="1"/>
  <c r="N15" i="1" s="1"/>
  <c r="H15" i="1" l="1"/>
  <c r="K16" i="1" s="1"/>
  <c r="N16" i="1" s="1"/>
  <c r="H16" i="1" s="1"/>
  <c r="L17" i="1"/>
  <c r="O17" i="1" s="1"/>
  <c r="I17" i="1" s="1"/>
  <c r="J16" i="1"/>
  <c r="M16" i="1" s="1"/>
  <c r="G16" i="1" s="1"/>
  <c r="J17" i="1" l="1"/>
  <c r="M17" i="1" s="1"/>
  <c r="G17" i="1" s="1"/>
  <c r="K17" i="1"/>
  <c r="N17" i="1" s="1"/>
  <c r="H17" i="1" s="1"/>
  <c r="L18" i="1"/>
  <c r="O18" i="1" s="1"/>
  <c r="I18" i="1" s="1"/>
  <c r="L19" i="1" l="1"/>
  <c r="O19" i="1" s="1"/>
  <c r="I19" i="1" s="1"/>
  <c r="K18" i="1"/>
  <c r="N18" i="1" s="1"/>
  <c r="H18" i="1" s="1"/>
  <c r="J18" i="1"/>
  <c r="M18" i="1" s="1"/>
  <c r="G18" i="1" s="1"/>
  <c r="J19" i="1" l="1"/>
  <c r="M19" i="1" s="1"/>
  <c r="G19" i="1" s="1"/>
  <c r="K19" i="1"/>
  <c r="N19" i="1" s="1"/>
  <c r="H19" i="1" s="1"/>
  <c r="L20" i="1"/>
  <c r="O20" i="1" s="1"/>
  <c r="I20" i="1" s="1"/>
  <c r="L21" i="1" l="1"/>
  <c r="O21" i="1" s="1"/>
  <c r="I21" i="1" s="1"/>
  <c r="K20" i="1"/>
  <c r="N20" i="1" s="1"/>
  <c r="H20" i="1" s="1"/>
  <c r="J20" i="1"/>
  <c r="M20" i="1" s="1"/>
  <c r="G20" i="1" s="1"/>
  <c r="J21" i="1" l="1"/>
  <c r="M21" i="1" s="1"/>
  <c r="G21" i="1" s="1"/>
  <c r="K21" i="1"/>
  <c r="N21" i="1" s="1"/>
  <c r="H21" i="1" s="1"/>
  <c r="L22" i="1"/>
  <c r="O22" i="1" s="1"/>
  <c r="I22" i="1" s="1"/>
  <c r="L23" i="1" l="1"/>
  <c r="O23" i="1" s="1"/>
  <c r="I23" i="1" s="1"/>
  <c r="K22" i="1"/>
  <c r="N22" i="1" s="1"/>
  <c r="H22" i="1" s="1"/>
  <c r="J22" i="1"/>
  <c r="M22" i="1" s="1"/>
  <c r="G22" i="1" s="1"/>
  <c r="J23" i="1" l="1"/>
  <c r="M23" i="1" s="1"/>
  <c r="G23" i="1" s="1"/>
  <c r="K23" i="1"/>
  <c r="N23" i="1" s="1"/>
  <c r="H23" i="1" s="1"/>
  <c r="L24" i="1"/>
  <c r="O24" i="1" s="1"/>
  <c r="I24" i="1" s="1"/>
  <c r="L25" i="1" l="1"/>
  <c r="O25" i="1" s="1"/>
  <c r="I25" i="1" s="1"/>
  <c r="K24" i="1"/>
  <c r="N24" i="1" s="1"/>
  <c r="H24" i="1" s="1"/>
  <c r="J24" i="1"/>
  <c r="M24" i="1" s="1"/>
  <c r="G24" i="1" s="1"/>
  <c r="J25" i="1" l="1"/>
  <c r="M25" i="1" s="1"/>
  <c r="G25" i="1" s="1"/>
  <c r="K25" i="1"/>
  <c r="N25" i="1" s="1"/>
  <c r="H25" i="1" s="1"/>
  <c r="L26" i="1"/>
  <c r="O26" i="1" s="1"/>
  <c r="I26" i="1" s="1"/>
  <c r="L27" i="1" l="1"/>
  <c r="O27" i="1" s="1"/>
  <c r="I27" i="1" s="1"/>
  <c r="K26" i="1"/>
  <c r="N26" i="1" s="1"/>
  <c r="H26" i="1" s="1"/>
  <c r="J26" i="1"/>
  <c r="M26" i="1" s="1"/>
  <c r="G26" i="1" s="1"/>
  <c r="J27" i="1" l="1"/>
  <c r="M27" i="1" s="1"/>
  <c r="G27" i="1" s="1"/>
  <c r="K27" i="1"/>
  <c r="N27" i="1" s="1"/>
  <c r="H27" i="1" s="1"/>
  <c r="L28" i="1"/>
  <c r="O28" i="1" s="1"/>
  <c r="I28" i="1" s="1"/>
  <c r="L29" i="1" l="1"/>
  <c r="O29" i="1" s="1"/>
  <c r="I29" i="1" s="1"/>
  <c r="K28" i="1"/>
  <c r="N28" i="1" s="1"/>
  <c r="H28" i="1" s="1"/>
  <c r="J28" i="1"/>
  <c r="M28" i="1" s="1"/>
  <c r="G28" i="1" s="1"/>
  <c r="J29" i="1" l="1"/>
  <c r="M29" i="1" s="1"/>
  <c r="G29" i="1" s="1"/>
  <c r="K29" i="1"/>
  <c r="N29" i="1" s="1"/>
  <c r="H29" i="1" s="1"/>
  <c r="L30" i="1"/>
  <c r="O30" i="1" s="1"/>
  <c r="I30" i="1" s="1"/>
  <c r="L31" i="1" l="1"/>
  <c r="O31" i="1" s="1"/>
  <c r="I31" i="1" s="1"/>
  <c r="K30" i="1"/>
  <c r="N30" i="1" s="1"/>
  <c r="H30" i="1" s="1"/>
  <c r="J30" i="1"/>
  <c r="M30" i="1" s="1"/>
  <c r="G30" i="1" s="1"/>
  <c r="J31" i="1" l="1"/>
  <c r="M31" i="1" s="1"/>
  <c r="G31" i="1" s="1"/>
  <c r="K31" i="1"/>
  <c r="N31" i="1" s="1"/>
  <c r="H31" i="1" s="1"/>
  <c r="L32" i="1"/>
  <c r="O32" i="1" s="1"/>
  <c r="I32" i="1" s="1"/>
  <c r="L33" i="1" l="1"/>
  <c r="O33" i="1" s="1"/>
  <c r="I33" i="1" s="1"/>
  <c r="K32" i="1"/>
  <c r="N32" i="1" s="1"/>
  <c r="H32" i="1" s="1"/>
  <c r="J32" i="1"/>
  <c r="M32" i="1" s="1"/>
  <c r="G32" i="1" s="1"/>
  <c r="J33" i="1" l="1"/>
  <c r="M33" i="1" s="1"/>
  <c r="G33" i="1" s="1"/>
  <c r="K33" i="1"/>
  <c r="N33" i="1" s="1"/>
  <c r="H33" i="1" s="1"/>
  <c r="L34" i="1"/>
  <c r="O34" i="1" s="1"/>
  <c r="I34" i="1" s="1"/>
  <c r="L35" i="1" l="1"/>
  <c r="O35" i="1" s="1"/>
  <c r="I35" i="1" s="1"/>
  <c r="K34" i="1"/>
  <c r="N34" i="1" s="1"/>
  <c r="H34" i="1" s="1"/>
  <c r="J34" i="1"/>
  <c r="M34" i="1" s="1"/>
  <c r="G34" i="1" s="1"/>
  <c r="J35" i="1" l="1"/>
  <c r="M35" i="1" s="1"/>
  <c r="G35" i="1" s="1"/>
  <c r="K35" i="1"/>
  <c r="N35" i="1" s="1"/>
  <c r="H35" i="1" s="1"/>
  <c r="L36" i="1"/>
  <c r="O36" i="1" s="1"/>
  <c r="I36" i="1" s="1"/>
  <c r="L37" i="1" l="1"/>
  <c r="O37" i="1" s="1"/>
  <c r="I37" i="1" s="1"/>
  <c r="K36" i="1"/>
  <c r="N36" i="1" s="1"/>
  <c r="H36" i="1" s="1"/>
  <c r="J36" i="1"/>
  <c r="M36" i="1" s="1"/>
  <c r="G36" i="1" s="1"/>
  <c r="J37" i="1" l="1"/>
  <c r="M37" i="1" s="1"/>
  <c r="G37" i="1" s="1"/>
  <c r="K37" i="1"/>
  <c r="N37" i="1" s="1"/>
  <c r="H37" i="1" s="1"/>
  <c r="L38" i="1"/>
  <c r="O38" i="1" s="1"/>
  <c r="I38" i="1" s="1"/>
  <c r="L39" i="1" l="1"/>
  <c r="O39" i="1" s="1"/>
  <c r="I39" i="1" s="1"/>
  <c r="K38" i="1"/>
  <c r="N38" i="1" s="1"/>
  <c r="H38" i="1" s="1"/>
  <c r="J38" i="1"/>
  <c r="M38" i="1" s="1"/>
  <c r="G38" i="1" s="1"/>
  <c r="J39" i="1" l="1"/>
  <c r="M39" i="1" s="1"/>
  <c r="G39" i="1" s="1"/>
  <c r="K39" i="1"/>
  <c r="N39" i="1" s="1"/>
  <c r="H39" i="1" s="1"/>
  <c r="L40" i="1"/>
  <c r="O40" i="1" s="1"/>
  <c r="I40" i="1" s="1"/>
  <c r="L41" i="1" l="1"/>
  <c r="O41" i="1" s="1"/>
  <c r="I41" i="1" s="1"/>
  <c r="K40" i="1"/>
  <c r="N40" i="1" s="1"/>
  <c r="H40" i="1" s="1"/>
  <c r="J40" i="1"/>
  <c r="M40" i="1" s="1"/>
  <c r="G40" i="1" s="1"/>
  <c r="J41" i="1" l="1"/>
  <c r="M41" i="1" s="1"/>
  <c r="G41" i="1" s="1"/>
  <c r="K41" i="1"/>
  <c r="N41" i="1" s="1"/>
  <c r="H41" i="1" s="1"/>
  <c r="L42" i="1"/>
  <c r="O42" i="1" s="1"/>
  <c r="I42" i="1" s="1"/>
  <c r="L43" i="1" l="1"/>
  <c r="O43" i="1" s="1"/>
  <c r="I43" i="1" s="1"/>
  <c r="L44" i="1" s="1"/>
  <c r="O44" i="1" s="1"/>
  <c r="I44" i="1" s="1"/>
  <c r="L45" i="1" s="1"/>
  <c r="O45" i="1" s="1"/>
  <c r="I45" i="1" s="1"/>
  <c r="K42" i="1"/>
  <c r="N42" i="1" s="1"/>
  <c r="H42" i="1" s="1"/>
  <c r="J42" i="1"/>
  <c r="M42" i="1" s="1"/>
  <c r="G42" i="1" s="1"/>
  <c r="K43" i="1" l="1"/>
  <c r="N43" i="1" s="1"/>
  <c r="H43" i="1" s="1"/>
  <c r="K44" i="1" s="1"/>
  <c r="N44" i="1" s="1"/>
  <c r="H44" i="1" s="1"/>
  <c r="J43" i="1"/>
  <c r="M43" i="1" s="1"/>
  <c r="G43" i="1" s="1"/>
  <c r="L46" i="1"/>
  <c r="O46" i="1" s="1"/>
  <c r="I46" i="1" s="1"/>
  <c r="J44" i="1" l="1"/>
  <c r="M44" i="1" s="1"/>
  <c r="G44" i="1" s="1"/>
  <c r="K45" i="1"/>
  <c r="N45" i="1" s="1"/>
  <c r="H45" i="1" s="1"/>
  <c r="K46" i="1" s="1"/>
  <c r="N46" i="1" s="1"/>
  <c r="H46" i="1" s="1"/>
  <c r="L47" i="1"/>
  <c r="O47" i="1" s="1"/>
  <c r="I47" i="1" s="1"/>
  <c r="J45" i="1" l="1"/>
  <c r="M45" i="1" s="1"/>
  <c r="G45" i="1" s="1"/>
  <c r="K47" i="1"/>
  <c r="N47" i="1" s="1"/>
  <c r="H47" i="1" s="1"/>
  <c r="K48" i="1" s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H58" i="1" s="1"/>
  <c r="L58" i="1"/>
  <c r="O58" i="1" s="1"/>
  <c r="I58" i="1" s="1"/>
  <c r="J56" i="1" l="1"/>
  <c r="M56" i="1" s="1"/>
  <c r="G56" i="1" s="1"/>
  <c r="K59" i="1"/>
  <c r="N59" i="1" s="1"/>
  <c r="L59" i="1"/>
  <c r="O59" i="1" s="1"/>
  <c r="H59" i="1" l="1"/>
  <c r="N60" i="1"/>
  <c r="H60" i="1" s="1"/>
  <c r="I59" i="1"/>
  <c r="O60" i="1"/>
  <c r="I60" i="1" s="1"/>
  <c r="I62" i="1" s="1"/>
  <c r="J57" i="1"/>
  <c r="M57" i="1" s="1"/>
  <c r="G57" i="1" s="1"/>
  <c r="H62" i="1" l="1"/>
  <c r="K62" i="1" s="1"/>
  <c r="L62" i="1"/>
  <c r="J58" i="1"/>
  <c r="M58" i="1" s="1"/>
  <c r="G58" i="1" s="1"/>
  <c r="J59" i="1" l="1"/>
  <c r="M59" i="1" s="1"/>
  <c r="G59" i="1" l="1"/>
  <c r="M60" i="1"/>
  <c r="G60" i="1" s="1"/>
  <c r="G62" i="1" s="1"/>
  <c r="J62" i="1" s="1"/>
</calcChain>
</file>

<file path=xl/sharedStrings.xml><?xml version="1.0" encoding="utf-8"?>
<sst xmlns="http://schemas.openxmlformats.org/spreadsheetml/2006/main" count="62" uniqueCount="51">
  <si>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</si>
  <si>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</si>
  <si>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</si>
  <si>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</si>
  <si>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</si>
  <si>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</si>
  <si>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</si>
  <si>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</si>
  <si>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</si>
  <si>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</si>
  <si>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</si>
  <si>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</si>
  <si>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</si>
  <si>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</si>
  <si>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</si>
  <si>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</si>
  <si>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</si>
  <si>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</si>
  <si>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</si>
  <si>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</si>
  <si>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</si>
  <si>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</si>
  <si>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</si>
  <si>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</si>
  <si>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</si>
  <si>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</si>
  <si>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</si>
  <si>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</si>
  <si>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</si>
  <si>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</si>
  <si>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</si>
  <si>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</si>
  <si>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</si>
  <si>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</si>
  <si>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</si>
  <si>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</si>
  <si>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2022,1</t>
    <phoneticPr fontId="1"/>
  </si>
  <si>
    <t>フィボナッチターゲット1.27, 1.5, 2.0で決済   １００で損切り</t>
    <rPh sb="35" eb="37">
      <t>ソンギ</t>
    </rPh>
    <phoneticPr fontId="1"/>
  </si>
  <si>
    <t>2022,7</t>
    <phoneticPr fontId="1"/>
  </si>
  <si>
    <t>2022,8</t>
    <phoneticPr fontId="1"/>
  </si>
  <si>
    <t>2022,10</t>
    <phoneticPr fontId="1"/>
  </si>
  <si>
    <t>2022,9</t>
    <phoneticPr fontId="1"/>
  </si>
  <si>
    <t>２０２２．１～２０２３．１</t>
    <phoneticPr fontId="1"/>
  </si>
  <si>
    <t>2022,11</t>
    <phoneticPr fontId="1"/>
  </si>
  <si>
    <t>2023,1</t>
    <phoneticPr fontId="1"/>
  </si>
  <si>
    <t>○</t>
    <phoneticPr fontId="1"/>
  </si>
  <si>
    <t>陽線と陰線の復習をして、基礎を固めて行きたい。　　　　　　　　　　　　　　　　　　　　　　　　　　　　　　　　　　　　　連敗しても動じないマインドを作れたらと思う。</t>
    <rPh sb="0" eb="2">
      <t>ヨウセン</t>
    </rPh>
    <rPh sb="3" eb="5">
      <t>インセン</t>
    </rPh>
    <rPh sb="6" eb="8">
      <t>フクシュウ</t>
    </rPh>
    <rPh sb="12" eb="14">
      <t>キソ</t>
    </rPh>
    <rPh sb="15" eb="16">
      <t>カタ</t>
    </rPh>
    <rPh sb="18" eb="19">
      <t>イ</t>
    </rPh>
    <rPh sb="60" eb="62">
      <t>レンパイ</t>
    </rPh>
    <rPh sb="65" eb="66">
      <t>ドウ</t>
    </rPh>
    <rPh sb="74" eb="75">
      <t>ツク</t>
    </rPh>
    <rPh sb="79" eb="80">
      <t>オモ</t>
    </rPh>
    <phoneticPr fontId="1"/>
  </si>
  <si>
    <t>（宿題）買いなら２０ＳＭAより１０ＳＭＡが上にあること。売りなら２０ＳＭＡより１０ＳＭＡが下にあること</t>
    <rPh sb="1" eb="3">
      <t>シュクダイ</t>
    </rPh>
    <rPh sb="4" eb="5">
      <t>カ</t>
    </rPh>
    <rPh sb="21" eb="22">
      <t>ウエ</t>
    </rPh>
    <rPh sb="28" eb="29">
      <t>ウ</t>
    </rPh>
    <rPh sb="45" eb="46">
      <t>シタ</t>
    </rPh>
    <phoneticPr fontId="1"/>
  </si>
  <si>
    <t>どちらかのＭＡにヒゲがタッチしていること。２つのＭＡを実体がまたぐのはＮＧ</t>
    <phoneticPr fontId="1"/>
  </si>
  <si>
    <t>勝率は約半分だったが、利益は１６０％出ているところもあるのであれば、悪くないかなと思う　　　　　　　　　　　　　　　　かなり連敗したところもあり、レンジのところでやっていたのかもしれない？　　　　　　　　　　　　　　　　　　　　　宿題のルール通りやっていたつもりである。</t>
    <rPh sb="0" eb="2">
      <t>ショウリツ</t>
    </rPh>
    <rPh sb="3" eb="4">
      <t>ヤク</t>
    </rPh>
    <rPh sb="4" eb="6">
      <t>ハンブン</t>
    </rPh>
    <rPh sb="11" eb="13">
      <t>リエキ</t>
    </rPh>
    <rPh sb="18" eb="19">
      <t>デ</t>
    </rPh>
    <rPh sb="34" eb="35">
      <t>ワル</t>
    </rPh>
    <rPh sb="41" eb="42">
      <t>オモ</t>
    </rPh>
    <rPh sb="62" eb="64">
      <t>レンパイ</t>
    </rPh>
    <rPh sb="115" eb="117">
      <t>シュクダイ</t>
    </rPh>
    <rPh sb="121" eb="122">
      <t>ドオ</t>
    </rPh>
    <phoneticPr fontId="1"/>
  </si>
  <si>
    <t>１２月がほぼエントリーするところがなかったので、１ヶ月増やした。　　　　　　　　　　　　　　　　　　　　　　　　　初めてＥＢというものの検証をして、売りと買いでＭＡのタッチの違いがわからず最初戸惑った。何度も笹田さんの動画を見直していたので、時間がかかった。　陽線と陰線の勉強になった。　　　　　　　　　　　　　　　　　　　　　　　　　　　　　　　　　　　　　　　　　　　　　　　　　　　　　　リアルに近い形で、ルール通りやったつもりである。　　　　　　　　　　　　　　　　　　　　　　　　　　　　　　　　　　連敗したところがもしリアルだったら、と思うと青ざめそうである。　　　　　　　　　　　　　　　　　　　　　　　　　　　　　　　　　　　　　　　　　　　　　　　　　　　　</t>
    <rPh sb="2" eb="3">
      <t>ガツ</t>
    </rPh>
    <rPh sb="26" eb="27">
      <t>ゲツ</t>
    </rPh>
    <rPh sb="27" eb="28">
      <t>フ</t>
    </rPh>
    <rPh sb="57" eb="58">
      <t>ハジ</t>
    </rPh>
    <rPh sb="68" eb="70">
      <t>ケンショウ</t>
    </rPh>
    <rPh sb="74" eb="75">
      <t>ウ</t>
    </rPh>
    <rPh sb="77" eb="78">
      <t>カ</t>
    </rPh>
    <rPh sb="87" eb="88">
      <t>チガ</t>
    </rPh>
    <rPh sb="94" eb="96">
      <t>サイショ</t>
    </rPh>
    <rPh sb="96" eb="98">
      <t>トマド</t>
    </rPh>
    <rPh sb="101" eb="103">
      <t>ナンド</t>
    </rPh>
    <rPh sb="104" eb="106">
      <t>ササダ</t>
    </rPh>
    <rPh sb="109" eb="111">
      <t>ドウガ</t>
    </rPh>
    <rPh sb="112" eb="114">
      <t>ミナオ</t>
    </rPh>
    <rPh sb="121" eb="123">
      <t>ジカン</t>
    </rPh>
    <rPh sb="130" eb="132">
      <t>ヨウセン</t>
    </rPh>
    <rPh sb="133" eb="135">
      <t>インセン</t>
    </rPh>
    <rPh sb="136" eb="138">
      <t>ベンキョウ</t>
    </rPh>
    <rPh sb="201" eb="202">
      <t>チカ</t>
    </rPh>
    <rPh sb="203" eb="204">
      <t>カタチ</t>
    </rPh>
    <rPh sb="209" eb="210">
      <t>ドオ</t>
    </rPh>
    <rPh sb="255" eb="257">
      <t>レンパイ</t>
    </rPh>
    <rPh sb="274" eb="275">
      <t>オモ</t>
    </rPh>
    <rPh sb="277" eb="278">
      <t>アオ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</si>
</sst>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11906</xdr:colOff>
      <xdr:row>2</xdr:row>
      <xdr:rowOff>59530</xdr:rowOff>
    </xdr:from>
    <xdr:to>
      <xdr:col>27</xdr:col>
      <xdr:colOff>328951</xdr:colOff>
      <xdr:row>50</xdr:row>
      <xdr:rowOff>115601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F1E789B7-F123-9731-F1E4-E5CBB8EE56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1969" y="416718"/>
          <a:ext cx="16342857" cy="8628571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53</xdr:row>
      <xdr:rowOff>83344</xdr:rowOff>
    </xdr:from>
    <xdr:to>
      <xdr:col>27</xdr:col>
      <xdr:colOff>364670</xdr:colOff>
      <xdr:row>101</xdr:row>
      <xdr:rowOff>139415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6773747D-64E2-211B-5430-5D3B2E3E16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47688" y="9548813"/>
          <a:ext cx="16342857" cy="8628571"/>
        </a:xfrm>
        <a:prstGeom prst="rect">
          <a:avLst/>
        </a:prstGeom>
      </xdr:spPr>
    </xdr:pic>
    <xdr:clientData/>
  </xdr:twoCellAnchor>
  <xdr:twoCellAnchor editAs="oneCell">
    <xdr:from>
      <xdr:col>1</xdr:col>
      <xdr:colOff>-1</xdr:colOff>
      <xdr:row>104</xdr:row>
      <xdr:rowOff>59531</xdr:rowOff>
    </xdr:from>
    <xdr:to>
      <xdr:col>27</xdr:col>
      <xdr:colOff>317044</xdr:colOff>
      <xdr:row>152</xdr:row>
      <xdr:rowOff>115602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6A7E252F-9AB9-59D3-E80D-C11929D2B1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0062" y="18633281"/>
          <a:ext cx="16342857" cy="8628571"/>
        </a:xfrm>
        <a:prstGeom prst="rect">
          <a:avLst/>
        </a:prstGeom>
      </xdr:spPr>
    </xdr:pic>
    <xdr:clientData/>
  </xdr:twoCellAnchor>
  <xdr:twoCellAnchor editAs="oneCell">
    <xdr:from>
      <xdr:col>1</xdr:col>
      <xdr:colOff>23813</xdr:colOff>
      <xdr:row>155</xdr:row>
      <xdr:rowOff>83344</xdr:rowOff>
    </xdr:from>
    <xdr:to>
      <xdr:col>27</xdr:col>
      <xdr:colOff>340858</xdr:colOff>
      <xdr:row>203</xdr:row>
      <xdr:rowOff>139415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54D0CB27-11FB-54AC-C0BD-63F1D35277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23876" y="27765375"/>
          <a:ext cx="16342857" cy="8628571"/>
        </a:xfrm>
        <a:prstGeom prst="rect">
          <a:avLst/>
        </a:prstGeom>
      </xdr:spPr>
    </xdr:pic>
    <xdr:clientData/>
  </xdr:twoCellAnchor>
  <xdr:twoCellAnchor editAs="oneCell">
    <xdr:from>
      <xdr:col>1</xdr:col>
      <xdr:colOff>35718</xdr:colOff>
      <xdr:row>206</xdr:row>
      <xdr:rowOff>71437</xdr:rowOff>
    </xdr:from>
    <xdr:to>
      <xdr:col>27</xdr:col>
      <xdr:colOff>352763</xdr:colOff>
      <xdr:row>254</xdr:row>
      <xdr:rowOff>127508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CFA08309-1EEB-421E-89F8-229C12AC59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35781" y="36861750"/>
          <a:ext cx="16342857" cy="862857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257</xdr:row>
      <xdr:rowOff>47625</xdr:rowOff>
    </xdr:from>
    <xdr:to>
      <xdr:col>27</xdr:col>
      <xdr:colOff>317045</xdr:colOff>
      <xdr:row>305</xdr:row>
      <xdr:rowOff>103696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A4CF320D-0882-643B-621C-9A19C622C1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0063" y="45946219"/>
          <a:ext cx="16342857" cy="8628571"/>
        </a:xfrm>
        <a:prstGeom prst="rect">
          <a:avLst/>
        </a:prstGeom>
      </xdr:spPr>
    </xdr:pic>
    <xdr:clientData/>
  </xdr:twoCellAnchor>
  <xdr:twoCellAnchor editAs="oneCell">
    <xdr:from>
      <xdr:col>29</xdr:col>
      <xdr:colOff>0</xdr:colOff>
      <xdr:row>2</xdr:row>
      <xdr:rowOff>59532</xdr:rowOff>
    </xdr:from>
    <xdr:to>
      <xdr:col>55</xdr:col>
      <xdr:colOff>245607</xdr:colOff>
      <xdr:row>50</xdr:row>
      <xdr:rowOff>115603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0E03DA9A-8E41-AA5B-DED4-C422759532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7764125" y="416720"/>
          <a:ext cx="16342857" cy="8628571"/>
        </a:xfrm>
        <a:prstGeom prst="rect">
          <a:avLst/>
        </a:prstGeom>
      </xdr:spPr>
    </xdr:pic>
    <xdr:clientData/>
  </xdr:twoCellAnchor>
  <xdr:twoCellAnchor editAs="oneCell">
    <xdr:from>
      <xdr:col>29</xdr:col>
      <xdr:colOff>23813</xdr:colOff>
      <xdr:row>53</xdr:row>
      <xdr:rowOff>59531</xdr:rowOff>
    </xdr:from>
    <xdr:to>
      <xdr:col>55</xdr:col>
      <xdr:colOff>269420</xdr:colOff>
      <xdr:row>101</xdr:row>
      <xdr:rowOff>115602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75F4EA88-D222-DF3A-1BA2-893E5B6A80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7787938" y="9525000"/>
          <a:ext cx="16342857" cy="8628571"/>
        </a:xfrm>
        <a:prstGeom prst="rect">
          <a:avLst/>
        </a:prstGeom>
      </xdr:spPr>
    </xdr:pic>
    <xdr:clientData/>
  </xdr:twoCellAnchor>
  <xdr:twoCellAnchor editAs="oneCell">
    <xdr:from>
      <xdr:col>29</xdr:col>
      <xdr:colOff>11906</xdr:colOff>
      <xdr:row>104</xdr:row>
      <xdr:rowOff>35718</xdr:rowOff>
    </xdr:from>
    <xdr:to>
      <xdr:col>55</xdr:col>
      <xdr:colOff>257513</xdr:colOff>
      <xdr:row>152</xdr:row>
      <xdr:rowOff>91789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3F90D300-52F3-4769-A166-233B52DCD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7776031" y="18609468"/>
          <a:ext cx="16342857" cy="8628571"/>
        </a:xfrm>
        <a:prstGeom prst="rect">
          <a:avLst/>
        </a:prstGeom>
      </xdr:spPr>
    </xdr:pic>
    <xdr:clientData/>
  </xdr:twoCellAnchor>
  <xdr:twoCellAnchor editAs="oneCell">
    <xdr:from>
      <xdr:col>29</xdr:col>
      <xdr:colOff>0</xdr:colOff>
      <xdr:row>155</xdr:row>
      <xdr:rowOff>71438</xdr:rowOff>
    </xdr:from>
    <xdr:to>
      <xdr:col>55</xdr:col>
      <xdr:colOff>245607</xdr:colOff>
      <xdr:row>203</xdr:row>
      <xdr:rowOff>127509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234973BB-3F0A-6744-A146-3361E61180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7764125" y="27753469"/>
          <a:ext cx="16342857" cy="8628571"/>
        </a:xfrm>
        <a:prstGeom prst="rect">
          <a:avLst/>
        </a:prstGeom>
      </xdr:spPr>
    </xdr:pic>
    <xdr:clientData/>
  </xdr:twoCellAnchor>
  <xdr:twoCellAnchor editAs="oneCell">
    <xdr:from>
      <xdr:col>29</xdr:col>
      <xdr:colOff>0</xdr:colOff>
      <xdr:row>206</xdr:row>
      <xdr:rowOff>63500</xdr:rowOff>
    </xdr:from>
    <xdr:to>
      <xdr:col>55</xdr:col>
      <xdr:colOff>163057</xdr:colOff>
      <xdr:row>254</xdr:row>
      <xdr:rowOff>157671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313FAA42-2AC5-AC24-B9BD-1B7D78932C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7868900" y="36690300"/>
          <a:ext cx="16342857" cy="8628571"/>
        </a:xfrm>
        <a:prstGeom prst="rect">
          <a:avLst/>
        </a:prstGeom>
      </xdr:spPr>
    </xdr:pic>
    <xdr:clientData/>
  </xdr:twoCellAnchor>
  <xdr:twoCellAnchor editAs="oneCell">
    <xdr:from>
      <xdr:col>29</xdr:col>
      <xdr:colOff>25400</xdr:colOff>
      <xdr:row>257</xdr:row>
      <xdr:rowOff>38100</xdr:rowOff>
    </xdr:from>
    <xdr:to>
      <xdr:col>55</xdr:col>
      <xdr:colOff>188457</xdr:colOff>
      <xdr:row>305</xdr:row>
      <xdr:rowOff>132271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BD97801A-AF5D-F439-52B4-5939EFD8D3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7894300" y="45732700"/>
          <a:ext cx="16342857" cy="86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5"/>
  <sheetViews>
    <sheetView tabSelected="1" zoomScaleNormal="100" workbookViewId="0">
      <pane xSplit="1" ySplit="9" topLeftCell="B10" activePane="bottomRight" state="frozen"/>
      <selection pane="topRight" activeCell="B1" sqref="B1"/>
      <selection pane="bottomLeft" activeCell="A9" sqref="A9"/>
      <selection pane="bottomRight" activeCell="C5" sqref="C5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9</v>
      </c>
    </row>
    <row r="2" spans="1:18" x14ac:dyDescent="0.4">
      <c r="A2" s="1" t="s">
        <v>8</v>
      </c>
      <c r="C2" t="s">
        <v>23</v>
      </c>
      <c r="D2" t="s">
        <v>42</v>
      </c>
    </row>
    <row r="3" spans="1:18" x14ac:dyDescent="0.4">
      <c r="A3" s="1" t="s">
        <v>11</v>
      </c>
      <c r="C3" s="27">
        <v>100000</v>
      </c>
    </row>
    <row r="4" spans="1:18" x14ac:dyDescent="0.4">
      <c r="A4" s="1" t="s">
        <v>12</v>
      </c>
      <c r="C4" s="27" t="s">
        <v>47</v>
      </c>
    </row>
    <row r="5" spans="1:18" x14ac:dyDescent="0.4">
      <c r="A5" s="1"/>
      <c r="C5" s="27" t="s">
        <v>48</v>
      </c>
    </row>
    <row r="6" spans="1:18" ht="19.5" thickBot="1" x14ac:dyDescent="0.45">
      <c r="A6" s="1" t="s">
        <v>13</v>
      </c>
      <c r="C6" s="27" t="s">
        <v>37</v>
      </c>
    </row>
    <row r="7" spans="1:18" ht="19.5" thickBot="1" x14ac:dyDescent="0.45">
      <c r="A7" s="22" t="s">
        <v>0</v>
      </c>
      <c r="B7" s="22" t="s">
        <v>1</v>
      </c>
      <c r="C7" s="22" t="s">
        <v>1</v>
      </c>
      <c r="D7" s="45" t="s">
        <v>26</v>
      </c>
      <c r="E7" s="23"/>
      <c r="F7" s="24"/>
      <c r="G7" s="78" t="s">
        <v>3</v>
      </c>
      <c r="H7" s="79"/>
      <c r="I7" s="85"/>
      <c r="J7" s="78" t="s">
        <v>24</v>
      </c>
      <c r="K7" s="79"/>
      <c r="L7" s="85"/>
      <c r="M7" s="78" t="s">
        <v>25</v>
      </c>
      <c r="N7" s="79"/>
      <c r="O7" s="85"/>
    </row>
    <row r="8" spans="1:18" ht="19.5" thickBot="1" x14ac:dyDescent="0.45">
      <c r="A8" s="25"/>
      <c r="B8" s="25" t="s">
        <v>2</v>
      </c>
      <c r="C8" s="60" t="s">
        <v>30</v>
      </c>
      <c r="D8" s="11">
        <v>1.27</v>
      </c>
      <c r="E8" s="12">
        <v>1.5</v>
      </c>
      <c r="F8" s="13">
        <v>2</v>
      </c>
      <c r="G8" s="11">
        <v>1.27</v>
      </c>
      <c r="H8" s="12">
        <v>1.5</v>
      </c>
      <c r="I8" s="13">
        <v>2</v>
      </c>
      <c r="J8" s="11">
        <v>1.27</v>
      </c>
      <c r="K8" s="12">
        <v>1.5</v>
      </c>
      <c r="L8" s="13">
        <v>2</v>
      </c>
      <c r="M8" s="11">
        <v>1.27</v>
      </c>
      <c r="N8" s="12">
        <v>1.5</v>
      </c>
      <c r="O8" s="13">
        <v>2</v>
      </c>
    </row>
    <row r="9" spans="1:18" ht="19.5" thickBot="1" x14ac:dyDescent="0.45">
      <c r="A9" s="26" t="s">
        <v>10</v>
      </c>
      <c r="B9" s="10"/>
      <c r="C9" s="46"/>
      <c r="D9" s="15"/>
      <c r="E9" s="14"/>
      <c r="F9" s="16"/>
      <c r="G9" s="17">
        <f>C3</f>
        <v>100000</v>
      </c>
      <c r="H9" s="18">
        <f>C3</f>
        <v>100000</v>
      </c>
      <c r="I9" s="19">
        <f>C3</f>
        <v>100000</v>
      </c>
      <c r="J9" s="82" t="s">
        <v>24</v>
      </c>
      <c r="K9" s="83"/>
      <c r="L9" s="84"/>
      <c r="M9" s="82"/>
      <c r="N9" s="83"/>
      <c r="O9" s="84"/>
    </row>
    <row r="10" spans="1:18" x14ac:dyDescent="0.4">
      <c r="A10" s="7">
        <v>1</v>
      </c>
      <c r="B10" s="21">
        <v>44578</v>
      </c>
      <c r="C10" s="47">
        <v>2</v>
      </c>
      <c r="D10" s="51">
        <v>1.27</v>
      </c>
      <c r="E10" s="52">
        <v>1.5</v>
      </c>
      <c r="F10" s="53">
        <v>2</v>
      </c>
      <c r="G10" s="20">
        <f>IF(D10="","",G9+M10)</f>
        <v>103810</v>
      </c>
      <c r="H10" s="20">
        <f t="shared" ref="H10" si="0">IF(E10="","",H9+N10)</f>
        <v>104500</v>
      </c>
      <c r="I10" s="20">
        <f t="shared" ref="I10" si="1">IF(F10="","",I9+O10)</f>
        <v>106000</v>
      </c>
      <c r="J10" s="38">
        <f>IF(G9="","",G9*0.03)</f>
        <v>3000</v>
      </c>
      <c r="K10" s="39">
        <f>IF(H9="","",H9*0.03)</f>
        <v>3000</v>
      </c>
      <c r="L10" s="40">
        <f>IF(I9="","",I9*0.03)</f>
        <v>3000</v>
      </c>
      <c r="M10" s="38">
        <f>IF(D10="","",J10*D10)</f>
        <v>3810</v>
      </c>
      <c r="N10" s="39">
        <f>IF(E10="","",K10*E10)</f>
        <v>4500</v>
      </c>
      <c r="O10" s="40">
        <f>IF(F10="","",L10*F10)</f>
        <v>6000</v>
      </c>
      <c r="P10" s="20"/>
      <c r="Q10" s="20"/>
      <c r="R10" s="20"/>
    </row>
    <row r="11" spans="1:18" x14ac:dyDescent="0.4">
      <c r="A11" s="7">
        <v>2</v>
      </c>
      <c r="B11" s="4">
        <v>44581</v>
      </c>
      <c r="C11" s="44">
        <v>2</v>
      </c>
      <c r="D11" s="54">
        <v>1.27</v>
      </c>
      <c r="E11" s="55">
        <v>1.5</v>
      </c>
      <c r="F11" s="56">
        <v>2</v>
      </c>
      <c r="G11" s="20">
        <f t="shared" ref="G11:G43" si="2">IF(D11="","",G10+M11)</f>
        <v>107765.16099999999</v>
      </c>
      <c r="H11" s="20">
        <f t="shared" ref="H11:H43" si="3">IF(E11="","",H10+N11)</f>
        <v>109202.5</v>
      </c>
      <c r="I11" s="20">
        <f t="shared" ref="I11:I43" si="4">IF(F11="","",I10+O11)</f>
        <v>112360</v>
      </c>
      <c r="J11" s="41">
        <f t="shared" ref="J11:J13" si="5">IF(G10="","",G10*0.03)</f>
        <v>3114.2999999999997</v>
      </c>
      <c r="K11" s="42">
        <f t="shared" ref="K11:K13" si="6">IF(H10="","",H10*0.03)</f>
        <v>3135</v>
      </c>
      <c r="L11" s="43">
        <f t="shared" ref="L11:L13" si="7">IF(I10="","",I10*0.03)</f>
        <v>3180</v>
      </c>
      <c r="M11" s="41">
        <f t="shared" ref="M11:M13" si="8">IF(D11="","",J11*D11)</f>
        <v>3955.1609999999996</v>
      </c>
      <c r="N11" s="42">
        <f t="shared" ref="N11:N13" si="9">IF(E11="","",K11*E11)</f>
        <v>4702.5</v>
      </c>
      <c r="O11" s="43">
        <f t="shared" ref="O11:O13" si="10">IF(F11="","",L11*F11)</f>
        <v>6360</v>
      </c>
      <c r="P11" s="20"/>
      <c r="Q11" s="20"/>
      <c r="R11" s="20"/>
    </row>
    <row r="12" spans="1:18" x14ac:dyDescent="0.4">
      <c r="A12" s="7">
        <v>3</v>
      </c>
      <c r="B12" s="4">
        <v>44587</v>
      </c>
      <c r="C12" s="44">
        <v>2</v>
      </c>
      <c r="D12" s="54">
        <v>1.27</v>
      </c>
      <c r="E12" s="55">
        <v>1.5</v>
      </c>
      <c r="F12" s="74">
        <v>2</v>
      </c>
      <c r="G12" s="20">
        <f t="shared" si="2"/>
        <v>111871.01363409999</v>
      </c>
      <c r="H12" s="20">
        <f t="shared" si="3"/>
        <v>114116.6125</v>
      </c>
      <c r="I12" s="20">
        <f t="shared" si="4"/>
        <v>119101.6</v>
      </c>
      <c r="J12" s="41">
        <f t="shared" si="5"/>
        <v>3232.9548299999997</v>
      </c>
      <c r="K12" s="42">
        <f t="shared" si="6"/>
        <v>3276.0749999999998</v>
      </c>
      <c r="L12" s="43">
        <f t="shared" si="7"/>
        <v>3370.7999999999997</v>
      </c>
      <c r="M12" s="41">
        <f t="shared" si="8"/>
        <v>4105.8526340999997</v>
      </c>
      <c r="N12" s="42">
        <f t="shared" si="9"/>
        <v>4914.1124999999993</v>
      </c>
      <c r="O12" s="43">
        <f t="shared" si="10"/>
        <v>6741.5999999999995</v>
      </c>
      <c r="P12" s="20"/>
      <c r="Q12" s="20"/>
      <c r="R12" s="20"/>
    </row>
    <row r="13" spans="1:18" x14ac:dyDescent="0.4">
      <c r="A13" s="7">
        <v>4</v>
      </c>
      <c r="B13" s="4">
        <v>44595</v>
      </c>
      <c r="C13" s="44">
        <v>1</v>
      </c>
      <c r="D13" s="54">
        <v>1.27</v>
      </c>
      <c r="E13" s="55">
        <v>0</v>
      </c>
      <c r="F13" s="56">
        <v>0</v>
      </c>
      <c r="G13" s="20">
        <f t="shared" si="2"/>
        <v>116133.29925355921</v>
      </c>
      <c r="H13" s="20">
        <f t="shared" si="3"/>
        <v>114116.6125</v>
      </c>
      <c r="I13" s="20">
        <f t="shared" si="4"/>
        <v>119101.6</v>
      </c>
      <c r="J13" s="41">
        <f t="shared" si="5"/>
        <v>3356.1304090229996</v>
      </c>
      <c r="K13" s="42">
        <f t="shared" si="6"/>
        <v>3423.4983750000001</v>
      </c>
      <c r="L13" s="43">
        <f t="shared" si="7"/>
        <v>3573.0480000000002</v>
      </c>
      <c r="M13" s="41">
        <f t="shared" si="8"/>
        <v>4262.2856194592096</v>
      </c>
      <c r="N13" s="42">
        <f t="shared" si="9"/>
        <v>0</v>
      </c>
      <c r="O13" s="43">
        <f t="shared" si="10"/>
        <v>0</v>
      </c>
      <c r="P13" s="20"/>
      <c r="Q13" s="20"/>
      <c r="R13" s="20"/>
    </row>
    <row r="14" spans="1:18" x14ac:dyDescent="0.4">
      <c r="A14" s="7">
        <v>5</v>
      </c>
      <c r="B14" s="4">
        <v>44599</v>
      </c>
      <c r="C14" s="44">
        <v>1</v>
      </c>
      <c r="D14" s="54">
        <v>-1</v>
      </c>
      <c r="E14" s="55">
        <v>-1</v>
      </c>
      <c r="F14" s="74">
        <v>-1</v>
      </c>
      <c r="G14" s="20">
        <f t="shared" si="2"/>
        <v>112649.30027595242</v>
      </c>
      <c r="H14" s="20">
        <f t="shared" si="3"/>
        <v>110693.11412500001</v>
      </c>
      <c r="I14" s="20">
        <f t="shared" si="4"/>
        <v>115528.55200000001</v>
      </c>
      <c r="J14" s="41">
        <f t="shared" ref="J14:J59" si="11">IF(G13="","",G13*0.03)</f>
        <v>3483.998977606776</v>
      </c>
      <c r="K14" s="42">
        <f t="shared" ref="K14:K59" si="12">IF(H13="","",H13*0.03)</f>
        <v>3423.4983750000001</v>
      </c>
      <c r="L14" s="43">
        <f t="shared" ref="L14:L59" si="13">IF(I13="","",I13*0.03)</f>
        <v>3573.0480000000002</v>
      </c>
      <c r="M14" s="41">
        <f t="shared" ref="M14:M59" si="14">IF(D14="","",J14*D14)</f>
        <v>-3483.998977606776</v>
      </c>
      <c r="N14" s="42">
        <f t="shared" ref="N14:N59" si="15">IF(E14="","",K14*E14)</f>
        <v>-3423.4983750000001</v>
      </c>
      <c r="O14" s="43">
        <f t="shared" ref="O14:O59" si="16">IF(F14="","",L14*F14)</f>
        <v>-3573.0480000000002</v>
      </c>
      <c r="P14" s="20"/>
      <c r="Q14" s="20"/>
      <c r="R14" s="20"/>
    </row>
    <row r="15" spans="1:18" x14ac:dyDescent="0.4">
      <c r="A15" s="7">
        <v>6</v>
      </c>
      <c r="B15" s="4">
        <v>44613</v>
      </c>
      <c r="C15" s="44">
        <v>2</v>
      </c>
      <c r="D15" s="54">
        <v>1.27</v>
      </c>
      <c r="E15" s="55">
        <v>1.5</v>
      </c>
      <c r="F15" s="56">
        <v>2</v>
      </c>
      <c r="G15" s="20">
        <f t="shared" si="2"/>
        <v>116941.23861646622</v>
      </c>
      <c r="H15" s="20">
        <f t="shared" si="3"/>
        <v>115674.30426062501</v>
      </c>
      <c r="I15" s="20">
        <f t="shared" si="4"/>
        <v>122460.26512000001</v>
      </c>
      <c r="J15" s="41">
        <f t="shared" si="11"/>
        <v>3379.4790082785726</v>
      </c>
      <c r="K15" s="42">
        <f t="shared" si="12"/>
        <v>3320.7934237499999</v>
      </c>
      <c r="L15" s="43">
        <f t="shared" si="13"/>
        <v>3465.8565600000002</v>
      </c>
      <c r="M15" s="41">
        <f t="shared" si="14"/>
        <v>4291.9383405137869</v>
      </c>
      <c r="N15" s="42">
        <f t="shared" si="15"/>
        <v>4981.190135625</v>
      </c>
      <c r="O15" s="43">
        <f t="shared" si="16"/>
        <v>6931.7131200000003</v>
      </c>
      <c r="P15" s="20"/>
      <c r="Q15" s="20"/>
      <c r="R15" s="20"/>
    </row>
    <row r="16" spans="1:18" x14ac:dyDescent="0.4">
      <c r="A16" s="7">
        <v>7</v>
      </c>
      <c r="B16" s="4">
        <v>44617</v>
      </c>
      <c r="C16" s="44">
        <v>2</v>
      </c>
      <c r="D16" s="54">
        <v>-1</v>
      </c>
      <c r="E16" s="55">
        <v>-1</v>
      </c>
      <c r="F16" s="56">
        <v>-1</v>
      </c>
      <c r="G16" s="20">
        <f t="shared" si="2"/>
        <v>113433.00145797223</v>
      </c>
      <c r="H16" s="20">
        <f t="shared" si="3"/>
        <v>112204.07513280626</v>
      </c>
      <c r="I16" s="20">
        <f t="shared" si="4"/>
        <v>118786.45716640001</v>
      </c>
      <c r="J16" s="41">
        <f t="shared" si="11"/>
        <v>3508.2371584939865</v>
      </c>
      <c r="K16" s="42">
        <f t="shared" si="12"/>
        <v>3470.2291278187499</v>
      </c>
      <c r="L16" s="43">
        <f t="shared" si="13"/>
        <v>3673.8079536</v>
      </c>
      <c r="M16" s="41">
        <f t="shared" si="14"/>
        <v>-3508.2371584939865</v>
      </c>
      <c r="N16" s="42">
        <f t="shared" si="15"/>
        <v>-3470.2291278187499</v>
      </c>
      <c r="O16" s="43">
        <f t="shared" si="16"/>
        <v>-3673.8079536</v>
      </c>
      <c r="P16" s="20"/>
      <c r="Q16" s="20"/>
      <c r="R16" s="20"/>
    </row>
    <row r="17" spans="1:18" x14ac:dyDescent="0.4">
      <c r="A17" s="7">
        <v>8</v>
      </c>
      <c r="B17" s="4">
        <v>44622</v>
      </c>
      <c r="C17" s="44">
        <v>2</v>
      </c>
      <c r="D17" s="54">
        <v>1.27</v>
      </c>
      <c r="E17" s="55">
        <v>1.5</v>
      </c>
      <c r="F17" s="56">
        <v>2</v>
      </c>
      <c r="G17" s="20">
        <f t="shared" si="2"/>
        <v>117754.79881352097</v>
      </c>
      <c r="H17" s="20">
        <f t="shared" si="3"/>
        <v>117253.25851378254</v>
      </c>
      <c r="I17" s="20">
        <f t="shared" si="4"/>
        <v>125913.64459638401</v>
      </c>
      <c r="J17" s="41">
        <f t="shared" si="11"/>
        <v>3402.990043739167</v>
      </c>
      <c r="K17" s="42">
        <f t="shared" si="12"/>
        <v>3366.1222539841879</v>
      </c>
      <c r="L17" s="43">
        <f t="shared" si="13"/>
        <v>3563.5937149920001</v>
      </c>
      <c r="M17" s="41">
        <f t="shared" si="14"/>
        <v>4321.7973555487424</v>
      </c>
      <c r="N17" s="42">
        <f t="shared" si="15"/>
        <v>5049.183380976282</v>
      </c>
      <c r="O17" s="43">
        <f t="shared" si="16"/>
        <v>7127.1874299840001</v>
      </c>
      <c r="P17" s="20"/>
      <c r="Q17" s="20"/>
      <c r="R17" s="20"/>
    </row>
    <row r="18" spans="1:18" x14ac:dyDescent="0.4">
      <c r="A18" s="7">
        <v>9</v>
      </c>
      <c r="B18" s="4">
        <v>44623</v>
      </c>
      <c r="C18" s="44">
        <v>2</v>
      </c>
      <c r="D18" s="54">
        <v>1.27</v>
      </c>
      <c r="E18" s="55">
        <v>1.5</v>
      </c>
      <c r="F18" s="56">
        <v>2</v>
      </c>
      <c r="G18" s="20">
        <f t="shared" si="2"/>
        <v>122241.25664831612</v>
      </c>
      <c r="H18" s="20">
        <f t="shared" si="3"/>
        <v>122529.65514690275</v>
      </c>
      <c r="I18" s="20">
        <f t="shared" si="4"/>
        <v>133468.46327216705</v>
      </c>
      <c r="J18" s="41">
        <f t="shared" si="11"/>
        <v>3532.643964405629</v>
      </c>
      <c r="K18" s="42">
        <f t="shared" si="12"/>
        <v>3517.5977554134761</v>
      </c>
      <c r="L18" s="43">
        <f t="shared" si="13"/>
        <v>3777.40933789152</v>
      </c>
      <c r="M18" s="41">
        <f t="shared" si="14"/>
        <v>4486.4578347951492</v>
      </c>
      <c r="N18" s="42">
        <f t="shared" si="15"/>
        <v>5276.3966331202137</v>
      </c>
      <c r="O18" s="43">
        <f t="shared" si="16"/>
        <v>7554.8186757830399</v>
      </c>
      <c r="P18" s="20"/>
      <c r="Q18" s="20"/>
      <c r="R18" s="20"/>
    </row>
    <row r="19" spans="1:18" x14ac:dyDescent="0.4">
      <c r="A19" s="7">
        <v>10</v>
      </c>
      <c r="B19" s="4">
        <v>44628</v>
      </c>
      <c r="C19" s="44">
        <v>1</v>
      </c>
      <c r="D19" s="54">
        <v>1.27</v>
      </c>
      <c r="E19" s="55">
        <v>1.5</v>
      </c>
      <c r="F19" s="56">
        <v>2</v>
      </c>
      <c r="G19" s="20">
        <f t="shared" si="2"/>
        <v>126898.64852661696</v>
      </c>
      <c r="H19" s="20">
        <f t="shared" si="3"/>
        <v>128043.48962851337</v>
      </c>
      <c r="I19" s="20">
        <f t="shared" si="4"/>
        <v>141476.57106849708</v>
      </c>
      <c r="J19" s="41">
        <f t="shared" si="11"/>
        <v>3667.2376994494834</v>
      </c>
      <c r="K19" s="42">
        <f t="shared" si="12"/>
        <v>3675.8896544070822</v>
      </c>
      <c r="L19" s="43">
        <f t="shared" si="13"/>
        <v>4004.0538981650116</v>
      </c>
      <c r="M19" s="41">
        <f t="shared" si="14"/>
        <v>4657.3918783008439</v>
      </c>
      <c r="N19" s="42">
        <f t="shared" si="15"/>
        <v>5513.8344816106237</v>
      </c>
      <c r="O19" s="43">
        <f t="shared" si="16"/>
        <v>8008.1077963300231</v>
      </c>
      <c r="P19" s="20"/>
      <c r="Q19" s="20"/>
      <c r="R19" s="20"/>
    </row>
    <row r="20" spans="1:18" x14ac:dyDescent="0.4">
      <c r="A20" s="7">
        <v>11</v>
      </c>
      <c r="B20" s="4">
        <v>44643</v>
      </c>
      <c r="C20" s="44">
        <v>2</v>
      </c>
      <c r="D20" s="54">
        <v>-1</v>
      </c>
      <c r="E20" s="55">
        <v>-1</v>
      </c>
      <c r="F20" s="56">
        <v>-1</v>
      </c>
      <c r="G20" s="20">
        <f t="shared" si="2"/>
        <v>123091.68907081845</v>
      </c>
      <c r="H20" s="20">
        <f t="shared" si="3"/>
        <v>124202.18493965798</v>
      </c>
      <c r="I20" s="20">
        <f t="shared" si="4"/>
        <v>137232.27393644216</v>
      </c>
      <c r="J20" s="41">
        <f t="shared" si="11"/>
        <v>3806.9594557985088</v>
      </c>
      <c r="K20" s="42">
        <f t="shared" si="12"/>
        <v>3841.3046888554009</v>
      </c>
      <c r="L20" s="43">
        <f t="shared" si="13"/>
        <v>4244.2971320549123</v>
      </c>
      <c r="M20" s="41">
        <f t="shared" si="14"/>
        <v>-3806.9594557985088</v>
      </c>
      <c r="N20" s="42">
        <f t="shared" si="15"/>
        <v>-3841.3046888554009</v>
      </c>
      <c r="O20" s="43">
        <f t="shared" si="16"/>
        <v>-4244.2971320549123</v>
      </c>
      <c r="P20" s="20"/>
      <c r="Q20" s="20"/>
      <c r="R20" s="20"/>
    </row>
    <row r="21" spans="1:18" x14ac:dyDescent="0.4">
      <c r="A21" s="7">
        <v>12</v>
      </c>
      <c r="B21" s="4">
        <v>44657</v>
      </c>
      <c r="C21" s="44">
        <v>2</v>
      </c>
      <c r="D21" s="54">
        <v>-1</v>
      </c>
      <c r="E21" s="55">
        <v>-1</v>
      </c>
      <c r="F21" s="56">
        <v>-1</v>
      </c>
      <c r="G21" s="20">
        <f t="shared" si="2"/>
        <v>119398.93839869389</v>
      </c>
      <c r="H21" s="20">
        <f t="shared" si="3"/>
        <v>120476.11939146824</v>
      </c>
      <c r="I21" s="20">
        <f t="shared" si="4"/>
        <v>133115.30571834889</v>
      </c>
      <c r="J21" s="41">
        <f t="shared" si="11"/>
        <v>3692.7506721245536</v>
      </c>
      <c r="K21" s="42">
        <f t="shared" si="12"/>
        <v>3726.0655481897393</v>
      </c>
      <c r="L21" s="43">
        <f t="shared" si="13"/>
        <v>4116.968218093265</v>
      </c>
      <c r="M21" s="41">
        <f t="shared" si="14"/>
        <v>-3692.7506721245536</v>
      </c>
      <c r="N21" s="42">
        <f t="shared" si="15"/>
        <v>-3726.0655481897393</v>
      </c>
      <c r="O21" s="43">
        <f t="shared" si="16"/>
        <v>-4116.968218093265</v>
      </c>
      <c r="P21" s="20"/>
      <c r="Q21" s="20"/>
      <c r="R21" s="20"/>
    </row>
    <row r="22" spans="1:18" x14ac:dyDescent="0.4">
      <c r="A22" s="7">
        <v>13</v>
      </c>
      <c r="B22" s="4">
        <v>44667</v>
      </c>
      <c r="C22" s="44">
        <v>2</v>
      </c>
      <c r="D22" s="54">
        <v>-1</v>
      </c>
      <c r="E22" s="55">
        <v>-1</v>
      </c>
      <c r="F22" s="56">
        <v>-1</v>
      </c>
      <c r="G22" s="20">
        <f t="shared" si="2"/>
        <v>115816.97024673308</v>
      </c>
      <c r="H22" s="20">
        <f t="shared" si="3"/>
        <v>116861.83580972419</v>
      </c>
      <c r="I22" s="20">
        <f t="shared" si="4"/>
        <v>129121.84654679842</v>
      </c>
      <c r="J22" s="41">
        <f t="shared" si="11"/>
        <v>3581.9681519608166</v>
      </c>
      <c r="K22" s="42">
        <f t="shared" si="12"/>
        <v>3614.2835817440468</v>
      </c>
      <c r="L22" s="43">
        <f t="shared" si="13"/>
        <v>3993.4591715504666</v>
      </c>
      <c r="M22" s="41">
        <f t="shared" si="14"/>
        <v>-3581.9681519608166</v>
      </c>
      <c r="N22" s="42">
        <f t="shared" si="15"/>
        <v>-3614.2835817440468</v>
      </c>
      <c r="O22" s="43">
        <f t="shared" si="16"/>
        <v>-3993.4591715504666</v>
      </c>
      <c r="P22" s="20"/>
      <c r="Q22" s="20"/>
      <c r="R22" s="20"/>
    </row>
    <row r="23" spans="1:18" x14ac:dyDescent="0.4">
      <c r="A23" s="7">
        <v>14</v>
      </c>
      <c r="B23" s="4">
        <v>44672</v>
      </c>
      <c r="C23" s="44">
        <v>1</v>
      </c>
      <c r="D23" s="54">
        <v>-1</v>
      </c>
      <c r="E23" s="55">
        <v>-1</v>
      </c>
      <c r="F23" s="56">
        <v>-1</v>
      </c>
      <c r="G23" s="20">
        <f t="shared" si="2"/>
        <v>112342.46113933109</v>
      </c>
      <c r="H23" s="20">
        <f t="shared" si="3"/>
        <v>113355.98073543246</v>
      </c>
      <c r="I23" s="20">
        <f t="shared" si="4"/>
        <v>125248.19115039447</v>
      </c>
      <c r="J23" s="41">
        <f t="shared" si="11"/>
        <v>3474.5091074019924</v>
      </c>
      <c r="K23" s="42">
        <f t="shared" si="12"/>
        <v>3505.8550742917255</v>
      </c>
      <c r="L23" s="43">
        <f t="shared" si="13"/>
        <v>3873.6553964039526</v>
      </c>
      <c r="M23" s="41">
        <f t="shared" si="14"/>
        <v>-3474.5091074019924</v>
      </c>
      <c r="N23" s="42">
        <f t="shared" si="15"/>
        <v>-3505.8550742917255</v>
      </c>
      <c r="O23" s="43">
        <f t="shared" si="16"/>
        <v>-3873.6553964039526</v>
      </c>
      <c r="P23" s="20"/>
      <c r="Q23" s="20"/>
      <c r="R23" s="20"/>
    </row>
    <row r="24" spans="1:18" x14ac:dyDescent="0.4">
      <c r="A24" s="7">
        <v>15</v>
      </c>
      <c r="B24" s="4">
        <v>44711</v>
      </c>
      <c r="C24" s="44">
        <v>1</v>
      </c>
      <c r="D24" s="54">
        <v>-1</v>
      </c>
      <c r="E24" s="55">
        <v>-1</v>
      </c>
      <c r="F24" s="74">
        <v>-1</v>
      </c>
      <c r="G24" s="20">
        <f t="shared" si="2"/>
        <v>108972.18730515116</v>
      </c>
      <c r="H24" s="20">
        <f t="shared" si="3"/>
        <v>109955.30131336949</v>
      </c>
      <c r="I24" s="20">
        <f t="shared" si="4"/>
        <v>121490.74541588264</v>
      </c>
      <c r="J24" s="41">
        <f t="shared" si="11"/>
        <v>3370.2738341799327</v>
      </c>
      <c r="K24" s="42">
        <f t="shared" si="12"/>
        <v>3400.6794220629736</v>
      </c>
      <c r="L24" s="43">
        <f t="shared" si="13"/>
        <v>3757.445734511834</v>
      </c>
      <c r="M24" s="41">
        <f t="shared" si="14"/>
        <v>-3370.2738341799327</v>
      </c>
      <c r="N24" s="42">
        <f t="shared" si="15"/>
        <v>-3400.6794220629736</v>
      </c>
      <c r="O24" s="43">
        <f t="shared" si="16"/>
        <v>-3757.445734511834</v>
      </c>
      <c r="P24" s="20"/>
      <c r="Q24" s="20"/>
      <c r="R24" s="20"/>
    </row>
    <row r="25" spans="1:18" x14ac:dyDescent="0.4">
      <c r="A25" s="7">
        <v>16</v>
      </c>
      <c r="B25" s="4">
        <v>44714</v>
      </c>
      <c r="C25" s="44">
        <v>2</v>
      </c>
      <c r="D25" s="54">
        <v>-1</v>
      </c>
      <c r="E25" s="55">
        <v>-1</v>
      </c>
      <c r="F25" s="56">
        <v>-1</v>
      </c>
      <c r="G25" s="20">
        <f t="shared" si="2"/>
        <v>105703.02168599663</v>
      </c>
      <c r="H25" s="20">
        <f t="shared" si="3"/>
        <v>106656.64227396841</v>
      </c>
      <c r="I25" s="20">
        <f t="shared" si="4"/>
        <v>117846.02305340617</v>
      </c>
      <c r="J25" s="41">
        <f t="shared" si="11"/>
        <v>3269.1656191545349</v>
      </c>
      <c r="K25" s="42">
        <f t="shared" si="12"/>
        <v>3298.6590394010846</v>
      </c>
      <c r="L25" s="43">
        <f t="shared" si="13"/>
        <v>3644.7223624764792</v>
      </c>
      <c r="M25" s="41">
        <f t="shared" si="14"/>
        <v>-3269.1656191545349</v>
      </c>
      <c r="N25" s="42">
        <f t="shared" si="15"/>
        <v>-3298.6590394010846</v>
      </c>
      <c r="O25" s="43">
        <f t="shared" si="16"/>
        <v>-3644.7223624764792</v>
      </c>
      <c r="P25" s="20"/>
      <c r="Q25" s="20"/>
      <c r="R25" s="20"/>
    </row>
    <row r="26" spans="1:18" x14ac:dyDescent="0.4">
      <c r="A26" s="7">
        <v>17</v>
      </c>
      <c r="B26" s="4">
        <v>44733</v>
      </c>
      <c r="C26" s="44">
        <v>1</v>
      </c>
      <c r="D26" s="54">
        <v>-1</v>
      </c>
      <c r="E26" s="55">
        <v>-1</v>
      </c>
      <c r="F26" s="56">
        <v>-1</v>
      </c>
      <c r="G26" s="20">
        <f t="shared" si="2"/>
        <v>102531.93103541674</v>
      </c>
      <c r="H26" s="20">
        <f t="shared" si="3"/>
        <v>103456.94300574936</v>
      </c>
      <c r="I26" s="20">
        <f t="shared" si="4"/>
        <v>114310.64236180398</v>
      </c>
      <c r="J26" s="41">
        <f t="shared" si="11"/>
        <v>3171.0906505798989</v>
      </c>
      <c r="K26" s="42">
        <f t="shared" si="12"/>
        <v>3199.6992682190521</v>
      </c>
      <c r="L26" s="43">
        <f t="shared" si="13"/>
        <v>3535.3806916021849</v>
      </c>
      <c r="M26" s="41">
        <f t="shared" si="14"/>
        <v>-3171.0906505798989</v>
      </c>
      <c r="N26" s="42">
        <f t="shared" si="15"/>
        <v>-3199.6992682190521</v>
      </c>
      <c r="O26" s="43">
        <f t="shared" si="16"/>
        <v>-3535.3806916021849</v>
      </c>
      <c r="P26" s="20"/>
      <c r="Q26" s="20"/>
      <c r="R26" s="20"/>
    </row>
    <row r="27" spans="1:18" x14ac:dyDescent="0.4">
      <c r="A27" s="7">
        <v>18</v>
      </c>
      <c r="B27" s="4">
        <v>44741</v>
      </c>
      <c r="C27" s="44">
        <v>2</v>
      </c>
      <c r="D27" s="54">
        <v>1.27</v>
      </c>
      <c r="E27" s="55">
        <v>1.5</v>
      </c>
      <c r="F27" s="56">
        <v>2</v>
      </c>
      <c r="G27" s="20">
        <f t="shared" si="2"/>
        <v>106438.39760786612</v>
      </c>
      <c r="H27" s="20">
        <f t="shared" si="3"/>
        <v>108112.50544100808</v>
      </c>
      <c r="I27" s="20">
        <f t="shared" si="4"/>
        <v>121169.28090351222</v>
      </c>
      <c r="J27" s="41">
        <f t="shared" si="11"/>
        <v>3075.9579310625022</v>
      </c>
      <c r="K27" s="42">
        <f t="shared" si="12"/>
        <v>3103.7082901724807</v>
      </c>
      <c r="L27" s="43">
        <f t="shared" si="13"/>
        <v>3429.3192708541196</v>
      </c>
      <c r="M27" s="41">
        <f t="shared" si="14"/>
        <v>3906.466572449378</v>
      </c>
      <c r="N27" s="42">
        <f t="shared" si="15"/>
        <v>4655.5624352587211</v>
      </c>
      <c r="O27" s="43">
        <f t="shared" si="16"/>
        <v>6858.6385417082392</v>
      </c>
      <c r="P27" s="20"/>
      <c r="Q27" s="20"/>
      <c r="R27" s="20"/>
    </row>
    <row r="28" spans="1:18" x14ac:dyDescent="0.4">
      <c r="A28" s="7">
        <v>19</v>
      </c>
      <c r="B28" s="4">
        <v>44743</v>
      </c>
      <c r="C28" s="44">
        <v>2</v>
      </c>
      <c r="D28" s="54">
        <v>1.27</v>
      </c>
      <c r="E28" s="55">
        <v>1.5</v>
      </c>
      <c r="F28" s="56">
        <v>2</v>
      </c>
      <c r="G28" s="20">
        <f t="shared" si="2"/>
        <v>110493.70055672582</v>
      </c>
      <c r="H28" s="20">
        <f t="shared" si="3"/>
        <v>112977.56818585344</v>
      </c>
      <c r="I28" s="20">
        <f t="shared" si="4"/>
        <v>128439.43775772295</v>
      </c>
      <c r="J28" s="41">
        <f t="shared" si="11"/>
        <v>3193.1519282359836</v>
      </c>
      <c r="K28" s="42">
        <f t="shared" si="12"/>
        <v>3243.3751632302424</v>
      </c>
      <c r="L28" s="43">
        <f t="shared" si="13"/>
        <v>3635.0784271053662</v>
      </c>
      <c r="M28" s="41">
        <f t="shared" si="14"/>
        <v>4055.3029488596994</v>
      </c>
      <c r="N28" s="42">
        <f t="shared" si="15"/>
        <v>4865.0627448453633</v>
      </c>
      <c r="O28" s="43">
        <f t="shared" si="16"/>
        <v>7270.1568542107325</v>
      </c>
      <c r="P28" s="20"/>
      <c r="Q28" s="20"/>
      <c r="R28" s="20"/>
    </row>
    <row r="29" spans="1:18" x14ac:dyDescent="0.4">
      <c r="A29" s="7">
        <v>20</v>
      </c>
      <c r="B29" s="4">
        <v>44753</v>
      </c>
      <c r="C29" s="44">
        <v>2</v>
      </c>
      <c r="D29" s="54">
        <v>1.27</v>
      </c>
      <c r="E29" s="55">
        <v>1.5</v>
      </c>
      <c r="F29" s="56">
        <v>2</v>
      </c>
      <c r="G29" s="20">
        <f t="shared" si="2"/>
        <v>114703.51054793707</v>
      </c>
      <c r="H29" s="20">
        <f t="shared" si="3"/>
        <v>118061.55875421684</v>
      </c>
      <c r="I29" s="20">
        <f t="shared" si="4"/>
        <v>136145.80402318633</v>
      </c>
      <c r="J29" s="41">
        <f t="shared" si="11"/>
        <v>3314.8110167017744</v>
      </c>
      <c r="K29" s="42">
        <f t="shared" si="12"/>
        <v>3389.3270455756028</v>
      </c>
      <c r="L29" s="43">
        <f t="shared" si="13"/>
        <v>3853.1831327316881</v>
      </c>
      <c r="M29" s="41">
        <f t="shared" si="14"/>
        <v>4209.8099912112539</v>
      </c>
      <c r="N29" s="42">
        <f t="shared" si="15"/>
        <v>5083.9905683634042</v>
      </c>
      <c r="O29" s="43">
        <f t="shared" si="16"/>
        <v>7706.3662654633763</v>
      </c>
      <c r="P29" s="20"/>
      <c r="Q29" s="20"/>
      <c r="R29" s="20"/>
    </row>
    <row r="30" spans="1:18" x14ac:dyDescent="0.4">
      <c r="A30" s="7">
        <v>21</v>
      </c>
      <c r="B30" s="4">
        <v>44754</v>
      </c>
      <c r="C30" s="44">
        <v>2</v>
      </c>
      <c r="D30" s="54">
        <v>-1</v>
      </c>
      <c r="E30" s="55">
        <v>-1</v>
      </c>
      <c r="F30" s="74">
        <v>-1</v>
      </c>
      <c r="G30" s="20">
        <f t="shared" si="2"/>
        <v>111262.40523149895</v>
      </c>
      <c r="H30" s="20">
        <f t="shared" si="3"/>
        <v>114519.71199159033</v>
      </c>
      <c r="I30" s="20">
        <f t="shared" si="4"/>
        <v>132061.42990249072</v>
      </c>
      <c r="J30" s="41">
        <f t="shared" si="11"/>
        <v>3441.1053164381119</v>
      </c>
      <c r="K30" s="42">
        <f t="shared" si="12"/>
        <v>3541.8467626265051</v>
      </c>
      <c r="L30" s="43">
        <f t="shared" si="13"/>
        <v>4084.3741206955897</v>
      </c>
      <c r="M30" s="41">
        <f t="shared" si="14"/>
        <v>-3441.1053164381119</v>
      </c>
      <c r="N30" s="42">
        <f t="shared" si="15"/>
        <v>-3541.8467626265051</v>
      </c>
      <c r="O30" s="43">
        <f t="shared" si="16"/>
        <v>-4084.3741206955897</v>
      </c>
      <c r="P30" s="20"/>
      <c r="Q30" s="20"/>
      <c r="R30" s="20"/>
    </row>
    <row r="31" spans="1:18" x14ac:dyDescent="0.4">
      <c r="A31" s="7">
        <v>22</v>
      </c>
      <c r="B31" s="4">
        <v>44768</v>
      </c>
      <c r="C31" s="44">
        <v>1</v>
      </c>
      <c r="D31" s="54">
        <v>-1</v>
      </c>
      <c r="E31" s="55">
        <v>-1</v>
      </c>
      <c r="F31" s="74">
        <v>-1</v>
      </c>
      <c r="G31" s="20">
        <f t="shared" si="2"/>
        <v>107924.53307455398</v>
      </c>
      <c r="H31" s="20">
        <f t="shared" si="3"/>
        <v>111084.12063184263</v>
      </c>
      <c r="I31" s="20">
        <f t="shared" si="4"/>
        <v>128099.587005416</v>
      </c>
      <c r="J31" s="41">
        <f t="shared" si="11"/>
        <v>3337.8721569449685</v>
      </c>
      <c r="K31" s="42">
        <f t="shared" si="12"/>
        <v>3435.5913597477097</v>
      </c>
      <c r="L31" s="43">
        <f t="shared" si="13"/>
        <v>3961.8428970747213</v>
      </c>
      <c r="M31" s="41">
        <f t="shared" si="14"/>
        <v>-3337.8721569449685</v>
      </c>
      <c r="N31" s="42">
        <f t="shared" si="15"/>
        <v>-3435.5913597477097</v>
      </c>
      <c r="O31" s="43">
        <f t="shared" si="16"/>
        <v>-3961.8428970747213</v>
      </c>
      <c r="P31" s="20"/>
      <c r="Q31" s="20"/>
      <c r="R31" s="20"/>
    </row>
    <row r="32" spans="1:18" x14ac:dyDescent="0.4">
      <c r="A32" s="7">
        <v>23</v>
      </c>
      <c r="B32" s="4">
        <v>44797</v>
      </c>
      <c r="C32" s="44">
        <v>2</v>
      </c>
      <c r="D32" s="54">
        <v>-1</v>
      </c>
      <c r="E32" s="55">
        <v>-1</v>
      </c>
      <c r="F32" s="56">
        <v>-1</v>
      </c>
      <c r="G32" s="20">
        <f t="shared" si="2"/>
        <v>104686.79708231737</v>
      </c>
      <c r="H32" s="20">
        <f t="shared" si="3"/>
        <v>107751.59701288735</v>
      </c>
      <c r="I32" s="20">
        <f t="shared" si="4"/>
        <v>124256.59939525352</v>
      </c>
      <c r="J32" s="41">
        <f t="shared" si="11"/>
        <v>3237.7359922366195</v>
      </c>
      <c r="K32" s="42">
        <f t="shared" si="12"/>
        <v>3332.5236189552788</v>
      </c>
      <c r="L32" s="43">
        <f t="shared" si="13"/>
        <v>3842.98761016248</v>
      </c>
      <c r="M32" s="41">
        <f t="shared" si="14"/>
        <v>-3237.7359922366195</v>
      </c>
      <c r="N32" s="42">
        <f t="shared" si="15"/>
        <v>-3332.5236189552788</v>
      </c>
      <c r="O32" s="43">
        <f t="shared" si="16"/>
        <v>-3842.98761016248</v>
      </c>
      <c r="P32" s="20"/>
      <c r="Q32" s="20"/>
      <c r="R32" s="20"/>
    </row>
    <row r="33" spans="1:18" x14ac:dyDescent="0.4">
      <c r="A33" s="7">
        <v>24</v>
      </c>
      <c r="B33" s="4">
        <v>44804</v>
      </c>
      <c r="C33" s="44">
        <v>1</v>
      </c>
      <c r="D33" s="54">
        <v>-1</v>
      </c>
      <c r="E33" s="55">
        <v>-1</v>
      </c>
      <c r="F33" s="56">
        <v>-1</v>
      </c>
      <c r="G33" s="20">
        <f t="shared" si="2"/>
        <v>101546.19316984784</v>
      </c>
      <c r="H33" s="20">
        <f t="shared" si="3"/>
        <v>104519.04910250072</v>
      </c>
      <c r="I33" s="20">
        <f t="shared" si="4"/>
        <v>120528.90141339591</v>
      </c>
      <c r="J33" s="41">
        <f t="shared" si="11"/>
        <v>3140.6039124695208</v>
      </c>
      <c r="K33" s="42">
        <f t="shared" si="12"/>
        <v>3232.5479103866201</v>
      </c>
      <c r="L33" s="43">
        <f t="shared" si="13"/>
        <v>3727.6979818576056</v>
      </c>
      <c r="M33" s="41">
        <f t="shared" si="14"/>
        <v>-3140.6039124695208</v>
      </c>
      <c r="N33" s="42">
        <f t="shared" si="15"/>
        <v>-3232.5479103866201</v>
      </c>
      <c r="O33" s="43">
        <f t="shared" si="16"/>
        <v>-3727.6979818576056</v>
      </c>
      <c r="P33" s="20"/>
      <c r="Q33" s="20"/>
      <c r="R33" s="20"/>
    </row>
    <row r="34" spans="1:18" x14ac:dyDescent="0.4">
      <c r="A34" s="7">
        <v>25</v>
      </c>
      <c r="B34" s="4">
        <v>44827</v>
      </c>
      <c r="C34" s="44">
        <v>2</v>
      </c>
      <c r="D34" s="54">
        <v>1.27</v>
      </c>
      <c r="E34" s="55">
        <v>1.5</v>
      </c>
      <c r="F34" s="56">
        <v>2</v>
      </c>
      <c r="G34" s="20">
        <f t="shared" si="2"/>
        <v>105415.10312961905</v>
      </c>
      <c r="H34" s="20">
        <f t="shared" si="3"/>
        <v>109222.40631211325</v>
      </c>
      <c r="I34" s="20">
        <f t="shared" si="4"/>
        <v>127760.63549819967</v>
      </c>
      <c r="J34" s="41">
        <f t="shared" si="11"/>
        <v>3046.3857950954352</v>
      </c>
      <c r="K34" s="42">
        <f t="shared" si="12"/>
        <v>3135.5714730750215</v>
      </c>
      <c r="L34" s="43">
        <f t="shared" si="13"/>
        <v>3615.8670424018774</v>
      </c>
      <c r="M34" s="41">
        <f t="shared" si="14"/>
        <v>3868.9099597712029</v>
      </c>
      <c r="N34" s="42">
        <f t="shared" si="15"/>
        <v>4703.3572096125317</v>
      </c>
      <c r="O34" s="43">
        <f t="shared" si="16"/>
        <v>7231.7340848037547</v>
      </c>
      <c r="P34" s="20"/>
      <c r="Q34" s="20"/>
      <c r="R34" s="20"/>
    </row>
    <row r="35" spans="1:18" x14ac:dyDescent="0.4">
      <c r="A35" s="7">
        <v>26</v>
      </c>
      <c r="B35" s="4">
        <v>44831</v>
      </c>
      <c r="C35" s="44">
        <v>2</v>
      </c>
      <c r="D35" s="54">
        <v>1.27</v>
      </c>
      <c r="E35" s="55">
        <v>1.5</v>
      </c>
      <c r="F35" s="74">
        <v>0</v>
      </c>
      <c r="G35" s="20">
        <f t="shared" si="2"/>
        <v>109431.41855885753</v>
      </c>
      <c r="H35" s="20">
        <f t="shared" si="3"/>
        <v>114137.41459615834</v>
      </c>
      <c r="I35" s="20">
        <f t="shared" si="4"/>
        <v>127760.63549819967</v>
      </c>
      <c r="J35" s="41">
        <f t="shared" si="11"/>
        <v>3162.4530938885714</v>
      </c>
      <c r="K35" s="42">
        <f t="shared" si="12"/>
        <v>3276.6721893633971</v>
      </c>
      <c r="L35" s="43">
        <f t="shared" si="13"/>
        <v>3832.8190649459898</v>
      </c>
      <c r="M35" s="41">
        <f t="shared" si="14"/>
        <v>4016.3154292384856</v>
      </c>
      <c r="N35" s="42">
        <f t="shared" si="15"/>
        <v>4915.0082840450959</v>
      </c>
      <c r="O35" s="43">
        <f t="shared" si="16"/>
        <v>0</v>
      </c>
      <c r="P35" s="20"/>
      <c r="Q35" s="20"/>
      <c r="R35" s="20"/>
    </row>
    <row r="36" spans="1:18" x14ac:dyDescent="0.4">
      <c r="A36" s="7">
        <v>27</v>
      </c>
      <c r="B36" s="4">
        <v>44833</v>
      </c>
      <c r="C36" s="44">
        <v>1</v>
      </c>
      <c r="D36" s="54">
        <v>1.27</v>
      </c>
      <c r="E36" s="55">
        <v>1.5</v>
      </c>
      <c r="F36" s="74">
        <v>2</v>
      </c>
      <c r="G36" s="20">
        <f t="shared" si="2"/>
        <v>113600.75560595001</v>
      </c>
      <c r="H36" s="20">
        <f t="shared" si="3"/>
        <v>119273.59825298547</v>
      </c>
      <c r="I36" s="20">
        <f t="shared" si="4"/>
        <v>135426.27362809164</v>
      </c>
      <c r="J36" s="41">
        <f t="shared" si="11"/>
        <v>3282.9425567657258</v>
      </c>
      <c r="K36" s="42">
        <f t="shared" si="12"/>
        <v>3424.1224378847501</v>
      </c>
      <c r="L36" s="43">
        <f t="shared" si="13"/>
        <v>3832.8190649459898</v>
      </c>
      <c r="M36" s="41">
        <f t="shared" si="14"/>
        <v>4169.3370470924719</v>
      </c>
      <c r="N36" s="42">
        <f t="shared" si="15"/>
        <v>5136.1836568271247</v>
      </c>
      <c r="O36" s="43">
        <f t="shared" si="16"/>
        <v>7665.6381298919796</v>
      </c>
      <c r="P36" s="20"/>
      <c r="Q36" s="20"/>
      <c r="R36" s="20"/>
    </row>
    <row r="37" spans="1:18" x14ac:dyDescent="0.4">
      <c r="A37" s="7">
        <v>28</v>
      </c>
      <c r="B37" s="4">
        <v>44837</v>
      </c>
      <c r="C37" s="44">
        <v>1</v>
      </c>
      <c r="D37" s="54">
        <v>-1</v>
      </c>
      <c r="E37" s="55">
        <v>-1</v>
      </c>
      <c r="F37" s="56">
        <v>-1</v>
      </c>
      <c r="G37" s="20">
        <f t="shared" si="2"/>
        <v>110192.73293777151</v>
      </c>
      <c r="H37" s="20">
        <f t="shared" si="3"/>
        <v>115695.39030539591</v>
      </c>
      <c r="I37" s="20">
        <f t="shared" si="4"/>
        <v>131363.4854192489</v>
      </c>
      <c r="J37" s="41">
        <f t="shared" si="11"/>
        <v>3408.0226681785002</v>
      </c>
      <c r="K37" s="42">
        <f t="shared" si="12"/>
        <v>3578.2079475895639</v>
      </c>
      <c r="L37" s="43">
        <f t="shared" si="13"/>
        <v>4062.7882088427491</v>
      </c>
      <c r="M37" s="41">
        <f t="shared" si="14"/>
        <v>-3408.0226681785002</v>
      </c>
      <c r="N37" s="42">
        <f t="shared" si="15"/>
        <v>-3578.2079475895639</v>
      </c>
      <c r="O37" s="43">
        <f t="shared" si="16"/>
        <v>-4062.7882088427491</v>
      </c>
      <c r="P37" s="20"/>
      <c r="Q37" s="20"/>
      <c r="R37" s="20"/>
    </row>
    <row r="38" spans="1:18" x14ac:dyDescent="0.4">
      <c r="A38" s="7">
        <v>29</v>
      </c>
      <c r="B38" s="4">
        <v>44845</v>
      </c>
      <c r="C38" s="44">
        <v>2</v>
      </c>
      <c r="D38" s="54">
        <v>-1</v>
      </c>
      <c r="E38" s="55">
        <v>-1</v>
      </c>
      <c r="F38" s="56">
        <v>-1</v>
      </c>
      <c r="G38" s="20">
        <f t="shared" si="2"/>
        <v>106886.95094963835</v>
      </c>
      <c r="H38" s="20">
        <f t="shared" si="3"/>
        <v>112224.52859623403</v>
      </c>
      <c r="I38" s="20">
        <f t="shared" si="4"/>
        <v>127422.58085667144</v>
      </c>
      <c r="J38" s="41">
        <f t="shared" si="11"/>
        <v>3305.7819881331452</v>
      </c>
      <c r="K38" s="42">
        <f t="shared" si="12"/>
        <v>3470.8617091618771</v>
      </c>
      <c r="L38" s="43">
        <f t="shared" si="13"/>
        <v>3940.904562577467</v>
      </c>
      <c r="M38" s="41">
        <f t="shared" si="14"/>
        <v>-3305.7819881331452</v>
      </c>
      <c r="N38" s="42">
        <f t="shared" si="15"/>
        <v>-3470.8617091618771</v>
      </c>
      <c r="O38" s="43">
        <f t="shared" si="16"/>
        <v>-3940.904562577467</v>
      </c>
      <c r="P38" s="20"/>
      <c r="Q38" s="20"/>
      <c r="R38" s="20"/>
    </row>
    <row r="39" spans="1:18" x14ac:dyDescent="0.4">
      <c r="A39" s="7">
        <v>30</v>
      </c>
      <c r="B39" s="4">
        <v>44862</v>
      </c>
      <c r="C39" s="44">
        <v>2</v>
      </c>
      <c r="D39" s="54">
        <v>1.27</v>
      </c>
      <c r="E39" s="55">
        <v>1.5</v>
      </c>
      <c r="F39" s="56">
        <v>2</v>
      </c>
      <c r="G39" s="20">
        <f t="shared" si="2"/>
        <v>110959.34378081957</v>
      </c>
      <c r="H39" s="20">
        <f t="shared" si="3"/>
        <v>117274.63238306456</v>
      </c>
      <c r="I39" s="20">
        <f t="shared" si="4"/>
        <v>135067.93570807172</v>
      </c>
      <c r="J39" s="41">
        <f t="shared" si="11"/>
        <v>3206.6085284891506</v>
      </c>
      <c r="K39" s="42">
        <f t="shared" si="12"/>
        <v>3366.7358578870208</v>
      </c>
      <c r="L39" s="43">
        <f t="shared" si="13"/>
        <v>3822.677425700143</v>
      </c>
      <c r="M39" s="41">
        <f t="shared" si="14"/>
        <v>4072.3928311812215</v>
      </c>
      <c r="N39" s="42">
        <f t="shared" si="15"/>
        <v>5050.1037868305311</v>
      </c>
      <c r="O39" s="43">
        <f t="shared" si="16"/>
        <v>7645.354851400286</v>
      </c>
      <c r="P39" s="20"/>
      <c r="Q39" s="20"/>
      <c r="R39" s="20"/>
    </row>
    <row r="40" spans="1:18" x14ac:dyDescent="0.4">
      <c r="A40" s="7">
        <v>31</v>
      </c>
      <c r="B40" s="4">
        <v>44879</v>
      </c>
      <c r="C40" s="44">
        <v>1</v>
      </c>
      <c r="D40" s="54">
        <v>1.27</v>
      </c>
      <c r="E40" s="55">
        <v>1.5</v>
      </c>
      <c r="F40" s="56">
        <v>2</v>
      </c>
      <c r="G40" s="20">
        <f t="shared" si="2"/>
        <v>115186.89477886879</v>
      </c>
      <c r="H40" s="20">
        <f t="shared" si="3"/>
        <v>122551.99084030246</v>
      </c>
      <c r="I40" s="20">
        <f t="shared" si="4"/>
        <v>143172.01185055601</v>
      </c>
      <c r="J40" s="41">
        <f t="shared" si="11"/>
        <v>3328.7803134245869</v>
      </c>
      <c r="K40" s="42">
        <f t="shared" si="12"/>
        <v>3518.2389714919364</v>
      </c>
      <c r="L40" s="43">
        <f t="shared" si="13"/>
        <v>4052.0380712421515</v>
      </c>
      <c r="M40" s="41">
        <f t="shared" si="14"/>
        <v>4227.5509980492252</v>
      </c>
      <c r="N40" s="42">
        <f t="shared" si="15"/>
        <v>5277.3584572379041</v>
      </c>
      <c r="O40" s="43">
        <f t="shared" si="16"/>
        <v>8104.0761424843031</v>
      </c>
      <c r="P40" s="20"/>
      <c r="Q40" s="20"/>
      <c r="R40" s="20"/>
    </row>
    <row r="41" spans="1:18" x14ac:dyDescent="0.4">
      <c r="A41" s="7">
        <v>32</v>
      </c>
      <c r="B41" s="4">
        <v>44881</v>
      </c>
      <c r="C41" s="44">
        <v>1</v>
      </c>
      <c r="D41" s="54">
        <v>-1</v>
      </c>
      <c r="E41" s="55">
        <v>-1</v>
      </c>
      <c r="F41" s="56">
        <v>-1</v>
      </c>
      <c r="G41" s="20">
        <f t="shared" si="2"/>
        <v>111731.28793550273</v>
      </c>
      <c r="H41" s="20">
        <f t="shared" si="3"/>
        <v>118875.43111509338</v>
      </c>
      <c r="I41" s="20">
        <f t="shared" si="4"/>
        <v>138876.85149503933</v>
      </c>
      <c r="J41" s="41">
        <f t="shared" si="11"/>
        <v>3455.6068433660639</v>
      </c>
      <c r="K41" s="42">
        <f t="shared" si="12"/>
        <v>3676.5597252090738</v>
      </c>
      <c r="L41" s="43">
        <f t="shared" si="13"/>
        <v>4295.1603555166803</v>
      </c>
      <c r="M41" s="41">
        <f t="shared" si="14"/>
        <v>-3455.6068433660639</v>
      </c>
      <c r="N41" s="42">
        <f t="shared" si="15"/>
        <v>-3676.5597252090738</v>
      </c>
      <c r="O41" s="43">
        <f t="shared" si="16"/>
        <v>-4295.1603555166803</v>
      </c>
      <c r="P41" s="20"/>
      <c r="Q41" s="20"/>
      <c r="R41" s="20"/>
    </row>
    <row r="42" spans="1:18" x14ac:dyDescent="0.4">
      <c r="A42" s="7">
        <v>33</v>
      </c>
      <c r="B42" s="4">
        <v>44936</v>
      </c>
      <c r="C42" s="44">
        <v>1</v>
      </c>
      <c r="D42" s="54">
        <v>1.27</v>
      </c>
      <c r="E42" s="55">
        <v>1.5</v>
      </c>
      <c r="F42" s="74">
        <v>2</v>
      </c>
      <c r="G42" s="20">
        <f t="shared" si="2"/>
        <v>115988.25000584537</v>
      </c>
      <c r="H42" s="20">
        <f t="shared" si="3"/>
        <v>124224.82551527258</v>
      </c>
      <c r="I42" s="20">
        <f t="shared" si="4"/>
        <v>147209.46258474168</v>
      </c>
      <c r="J42" s="41">
        <f t="shared" si="11"/>
        <v>3351.9386380650817</v>
      </c>
      <c r="K42" s="42">
        <f t="shared" si="12"/>
        <v>3566.2629334528015</v>
      </c>
      <c r="L42" s="43">
        <f t="shared" si="13"/>
        <v>4166.3055448511795</v>
      </c>
      <c r="M42" s="41">
        <f t="shared" si="14"/>
        <v>4256.9620703426535</v>
      </c>
      <c r="N42" s="42">
        <f t="shared" si="15"/>
        <v>5349.3944001792024</v>
      </c>
      <c r="O42" s="43">
        <f t="shared" si="16"/>
        <v>8332.6110897023591</v>
      </c>
      <c r="P42" s="20"/>
      <c r="Q42" s="20"/>
      <c r="R42" s="20"/>
    </row>
    <row r="43" spans="1:18" x14ac:dyDescent="0.4">
      <c r="A43" s="7">
        <v>34</v>
      </c>
      <c r="B43" s="4">
        <v>44937</v>
      </c>
      <c r="C43" s="44">
        <v>1</v>
      </c>
      <c r="D43" s="54">
        <v>1.27</v>
      </c>
      <c r="E43" s="55">
        <v>1.5</v>
      </c>
      <c r="F43" s="74">
        <v>2</v>
      </c>
      <c r="G43" s="20">
        <f t="shared" si="2"/>
        <v>120407.40233106808</v>
      </c>
      <c r="H43" s="20">
        <f t="shared" si="3"/>
        <v>129814.94266345983</v>
      </c>
      <c r="I43" s="20">
        <f t="shared" si="4"/>
        <v>156042.03033982619</v>
      </c>
      <c r="J43" s="41">
        <f t="shared" si="11"/>
        <v>3479.6475001753611</v>
      </c>
      <c r="K43" s="42">
        <f t="shared" si="12"/>
        <v>3726.744765458177</v>
      </c>
      <c r="L43" s="43">
        <f t="shared" si="13"/>
        <v>4416.2838775422497</v>
      </c>
      <c r="M43" s="41">
        <f>IF(D43="","",J43*D43)</f>
        <v>4419.1523252227089</v>
      </c>
      <c r="N43" s="42">
        <f t="shared" si="15"/>
        <v>5590.1171481872652</v>
      </c>
      <c r="O43" s="43">
        <f t="shared" si="16"/>
        <v>8832.5677550844994</v>
      </c>
      <c r="P43" s="20"/>
      <c r="Q43" s="20"/>
      <c r="R43" s="20"/>
    </row>
    <row r="44" spans="1:18" x14ac:dyDescent="0.4">
      <c r="A44">
        <v>35</v>
      </c>
      <c r="B44" s="4">
        <v>44938</v>
      </c>
      <c r="C44" s="44">
        <v>1</v>
      </c>
      <c r="D44" s="54">
        <v>-1</v>
      </c>
      <c r="E44" s="55">
        <v>-1</v>
      </c>
      <c r="F44" s="56">
        <v>-1</v>
      </c>
      <c r="G44" s="20">
        <f>IF(D44="","",G43+M44)</f>
        <v>116795.18026113603</v>
      </c>
      <c r="H44" s="20">
        <f t="shared" ref="H44:I44" si="17">IF(E44="","",H43+N44)</f>
        <v>125920.49438355604</v>
      </c>
      <c r="I44" s="20">
        <f t="shared" si="17"/>
        <v>151360.76942963141</v>
      </c>
      <c r="J44" s="41">
        <f t="shared" si="11"/>
        <v>3612.2220699320424</v>
      </c>
      <c r="K44" s="42">
        <f t="shared" si="12"/>
        <v>3894.4482799037951</v>
      </c>
      <c r="L44" s="43">
        <f t="shared" si="13"/>
        <v>4681.2609101947855</v>
      </c>
      <c r="M44" s="41">
        <f t="shared" si="14"/>
        <v>-3612.2220699320424</v>
      </c>
      <c r="N44" s="42">
        <f t="shared" si="15"/>
        <v>-3894.4482799037951</v>
      </c>
      <c r="O44" s="43">
        <f t="shared" si="16"/>
        <v>-4681.2609101947855</v>
      </c>
    </row>
    <row r="45" spans="1:18" x14ac:dyDescent="0.4">
      <c r="A45" s="7">
        <v>36</v>
      </c>
      <c r="B45" s="4">
        <v>44944</v>
      </c>
      <c r="C45" s="44">
        <v>1</v>
      </c>
      <c r="D45" s="54">
        <v>1.27</v>
      </c>
      <c r="E45" s="55">
        <v>1.5</v>
      </c>
      <c r="F45" s="56">
        <v>2</v>
      </c>
      <c r="G45" s="20">
        <f t="shared" ref="G45:G59" si="18">IF(D45="","",G44+M45)</f>
        <v>121245.07662908532</v>
      </c>
      <c r="H45" s="20">
        <f t="shared" ref="H45:H59" si="19">IF(E45="","",H44+N45)</f>
        <v>131586.91663081606</v>
      </c>
      <c r="I45" s="20">
        <f t="shared" ref="I45:I59" si="20">IF(F45="","",I44+O45)</f>
        <v>160442.41559540929</v>
      </c>
      <c r="J45" s="41">
        <f>IF(G44="","",G44*0.03)</f>
        <v>3503.8554078340808</v>
      </c>
      <c r="K45" s="42">
        <f t="shared" si="12"/>
        <v>3777.6148315066812</v>
      </c>
      <c r="L45" s="43">
        <f t="shared" si="13"/>
        <v>4540.8230828889418</v>
      </c>
      <c r="M45" s="41">
        <f>IF(D45="","",J45*D45)</f>
        <v>4449.8963679492826</v>
      </c>
      <c r="N45" s="42">
        <f t="shared" si="15"/>
        <v>5666.4222472600213</v>
      </c>
      <c r="O45" s="43">
        <f t="shared" si="16"/>
        <v>9081.6461657778837</v>
      </c>
    </row>
    <row r="46" spans="1:18" x14ac:dyDescent="0.4">
      <c r="A46" s="7">
        <v>37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>
        <f t="shared" si="11"/>
        <v>3637.3522988725595</v>
      </c>
      <c r="K46" s="42">
        <f t="shared" si="12"/>
        <v>3947.6074989244817</v>
      </c>
      <c r="L46" s="43">
        <f t="shared" si="13"/>
        <v>4813.2724678622781</v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38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39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40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41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42</v>
      </c>
      <c r="B51" s="4"/>
      <c r="C51" s="44"/>
      <c r="D51" s="54"/>
      <c r="E51" s="55"/>
      <c r="F51" s="56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43</v>
      </c>
      <c r="B52" s="4"/>
      <c r="C52" s="44"/>
      <c r="D52" s="54"/>
      <c r="E52" s="55"/>
      <c r="F52" s="74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44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45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46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47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48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x14ac:dyDescent="0.4">
      <c r="A58" s="7">
        <v>49</v>
      </c>
      <c r="B58" s="4"/>
      <c r="C58" s="44"/>
      <c r="D58" s="54"/>
      <c r="E58" s="55"/>
      <c r="F58" s="56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>
        <v>50</v>
      </c>
      <c r="B59" s="5"/>
      <c r="C59" s="48"/>
      <c r="D59" s="57"/>
      <c r="E59" s="58"/>
      <c r="F59" s="59"/>
      <c r="G59" s="20" t="str">
        <f t="shared" si="18"/>
        <v/>
      </c>
      <c r="H59" s="20" t="str">
        <f t="shared" si="19"/>
        <v/>
      </c>
      <c r="I59" s="20" t="str">
        <f t="shared" si="20"/>
        <v/>
      </c>
      <c r="J59" s="41" t="str">
        <f t="shared" si="11"/>
        <v/>
      </c>
      <c r="K59" s="42" t="str">
        <f t="shared" si="12"/>
        <v/>
      </c>
      <c r="L59" s="43" t="str">
        <f t="shared" si="13"/>
        <v/>
      </c>
      <c r="M59" s="41" t="str">
        <f t="shared" si="14"/>
        <v/>
      </c>
      <c r="N59" s="42" t="str">
        <f t="shared" si="15"/>
        <v/>
      </c>
      <c r="O59" s="43" t="str">
        <f t="shared" si="16"/>
        <v/>
      </c>
    </row>
    <row r="60" spans="1:15" ht="19.5" thickBot="1" x14ac:dyDescent="0.45">
      <c r="A60" s="7"/>
      <c r="B60" s="86" t="s">
        <v>5</v>
      </c>
      <c r="C60" s="87"/>
      <c r="D60" s="1">
        <f>COUNTIF(D10:D59,1.27)</f>
        <v>19</v>
      </c>
      <c r="E60" s="1">
        <f>COUNTIF(E10:E59,1.5)</f>
        <v>18</v>
      </c>
      <c r="F60" s="6">
        <f>COUNTIF(F10:F59,2)</f>
        <v>17</v>
      </c>
      <c r="G60" s="66">
        <f>M60+G9</f>
        <v>121245.07662908535</v>
      </c>
      <c r="H60" s="18">
        <f>N60+H9</f>
        <v>131586.91663081609</v>
      </c>
      <c r="I60" s="19">
        <f>O60+I9</f>
        <v>160442.41559540929</v>
      </c>
      <c r="J60" s="63" t="s">
        <v>32</v>
      </c>
      <c r="K60" s="64">
        <f>B59-B10</f>
        <v>-44578</v>
      </c>
      <c r="L60" s="65" t="s">
        <v>33</v>
      </c>
      <c r="M60" s="75">
        <f>SUM(M10:M59)</f>
        <v>21245.076629085343</v>
      </c>
      <c r="N60" s="76">
        <f>SUM(N10:N59)</f>
        <v>31586.916630816093</v>
      </c>
      <c r="O60" s="77">
        <f>SUM(O10:O59)</f>
        <v>60442.415595409286</v>
      </c>
    </row>
    <row r="61" spans="1:15" ht="19.5" thickBot="1" x14ac:dyDescent="0.45">
      <c r="A61" s="7"/>
      <c r="B61" s="80" t="s">
        <v>6</v>
      </c>
      <c r="C61" s="81"/>
      <c r="D61" s="1">
        <f>COUNTIF(D10:D59,-1)</f>
        <v>17</v>
      </c>
      <c r="E61" s="1">
        <f>COUNTIF(E10:E59,-1)</f>
        <v>17</v>
      </c>
      <c r="F61" s="6">
        <f>COUNTIF(F10:F59,-1)</f>
        <v>17</v>
      </c>
      <c r="G61" s="78" t="s">
        <v>31</v>
      </c>
      <c r="H61" s="79"/>
      <c r="I61" s="85"/>
      <c r="J61" s="78" t="s">
        <v>34</v>
      </c>
      <c r="K61" s="79"/>
      <c r="L61" s="85"/>
      <c r="M61" s="7"/>
      <c r="O61" s="3"/>
    </row>
    <row r="62" spans="1:15" ht="19.5" thickBot="1" x14ac:dyDescent="0.45">
      <c r="A62" s="7"/>
      <c r="B62" s="80" t="s">
        <v>35</v>
      </c>
      <c r="C62" s="81"/>
      <c r="D62" s="1">
        <f>COUNTIF(D10:D59,0)</f>
        <v>0</v>
      </c>
      <c r="E62" s="1">
        <f>COUNTIF(E10:E59,0)</f>
        <v>1</v>
      </c>
      <c r="F62" s="1">
        <f>COUNTIF(F10:F59,0)</f>
        <v>2</v>
      </c>
      <c r="G62" s="70">
        <f>G60/G9</f>
        <v>1.2124507662908535</v>
      </c>
      <c r="H62" s="71">
        <f t="shared" ref="H62" si="21">H60/H9</f>
        <v>1.315869166308161</v>
      </c>
      <c r="I62" s="72">
        <f>I60/I9</f>
        <v>1.6044241559540928</v>
      </c>
      <c r="J62" s="61">
        <f>(G62-100%)*30/K60</f>
        <v>-1.429746284877205E-4</v>
      </c>
      <c r="K62" s="61">
        <f>(H62-100%)*30/K60</f>
        <v>-2.1257290567645092E-4</v>
      </c>
      <c r="L62" s="62">
        <f>(I62-100%)*30/K60</f>
        <v>-4.0676397951058336E-4</v>
      </c>
      <c r="M62" s="8"/>
      <c r="N62" s="2"/>
      <c r="O62" s="9"/>
    </row>
    <row r="63" spans="1:15" ht="19.5" thickBot="1" x14ac:dyDescent="0.45">
      <c r="B63" s="78" t="s">
        <v>4</v>
      </c>
      <c r="C63" s="79"/>
      <c r="D63" s="73">
        <f t="shared" ref="D63:E63" si="22">D60/(D60+D61+D62)</f>
        <v>0.52777777777777779</v>
      </c>
      <c r="E63" s="68">
        <f t="shared" si="22"/>
        <v>0.5</v>
      </c>
      <c r="F63" s="69">
        <f>F60/(F60+F61+F62)</f>
        <v>0.47222222222222221</v>
      </c>
    </row>
    <row r="65" spans="4:6" x14ac:dyDescent="0.4">
      <c r="D65" s="67"/>
      <c r="E65" s="67"/>
      <c r="F65" s="67"/>
    </row>
  </sheetData>
  <mergeCells count="11">
    <mergeCell ref="B63:C63"/>
    <mergeCell ref="B62:C62"/>
    <mergeCell ref="J9:L9"/>
    <mergeCell ref="J7:L7"/>
    <mergeCell ref="M7:O7"/>
    <mergeCell ref="G7:I7"/>
    <mergeCell ref="M9:O9"/>
    <mergeCell ref="B60:C60"/>
    <mergeCell ref="B61:C61"/>
    <mergeCell ref="G61:I61"/>
    <mergeCell ref="J61:L61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AD257"/>
  <sheetViews>
    <sheetView topLeftCell="F230" zoomScale="75" zoomScaleNormal="75" workbookViewId="0">
      <selection activeCell="BD279" sqref="BD279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>
    <row r="2" spans="2:30" x14ac:dyDescent="0.4">
      <c r="B2" s="49" t="s">
        <v>36</v>
      </c>
      <c r="AD2" s="49" t="s">
        <v>38</v>
      </c>
    </row>
    <row r="53" spans="2:30" x14ac:dyDescent="0.4">
      <c r="B53" s="49">
        <v>2022.2</v>
      </c>
      <c r="AD53" s="49" t="s">
        <v>39</v>
      </c>
    </row>
    <row r="104" spans="2:30" x14ac:dyDescent="0.4">
      <c r="B104" s="49">
        <v>2022.3</v>
      </c>
      <c r="AD104" s="49" t="s">
        <v>41</v>
      </c>
    </row>
    <row r="155" spans="2:30" x14ac:dyDescent="0.4">
      <c r="B155" s="49">
        <v>2022.4</v>
      </c>
      <c r="AD155" s="49" t="s">
        <v>40</v>
      </c>
    </row>
    <row r="206" spans="2:30" x14ac:dyDescent="0.4">
      <c r="B206" s="49">
        <v>2022.5</v>
      </c>
      <c r="AD206" s="49" t="s">
        <v>43</v>
      </c>
    </row>
    <row r="257" spans="2:30" x14ac:dyDescent="0.4">
      <c r="B257" s="49">
        <v>2022.6</v>
      </c>
      <c r="AD257" s="49" t="s">
        <v>44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12" sqref="A12:J1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8" t="s">
        <v>49</v>
      </c>
      <c r="B2" s="89"/>
      <c r="C2" s="89"/>
      <c r="D2" s="89"/>
      <c r="E2" s="89"/>
      <c r="F2" s="89"/>
      <c r="G2" s="89"/>
      <c r="H2" s="89"/>
      <c r="I2" s="89"/>
      <c r="J2" s="89"/>
    </row>
    <row r="3" spans="1:10" x14ac:dyDescent="0.4">
      <c r="A3" s="89"/>
      <c r="B3" s="89"/>
      <c r="C3" s="89"/>
      <c r="D3" s="89"/>
      <c r="E3" s="89"/>
      <c r="F3" s="89"/>
      <c r="G3" s="89"/>
      <c r="H3" s="89"/>
      <c r="I3" s="89"/>
      <c r="J3" s="89"/>
    </row>
    <row r="4" spans="1:10" x14ac:dyDescent="0.4">
      <c r="A4" s="89"/>
      <c r="B4" s="89"/>
      <c r="C4" s="89"/>
      <c r="D4" s="89"/>
      <c r="E4" s="89"/>
      <c r="F4" s="89"/>
      <c r="G4" s="89"/>
      <c r="H4" s="89"/>
      <c r="I4" s="89"/>
      <c r="J4" s="89"/>
    </row>
    <row r="5" spans="1:10" x14ac:dyDescent="0.4">
      <c r="A5" s="89"/>
      <c r="B5" s="89"/>
      <c r="C5" s="89"/>
      <c r="D5" s="89"/>
      <c r="E5" s="89"/>
      <c r="F5" s="89"/>
      <c r="G5" s="89"/>
      <c r="H5" s="89"/>
      <c r="I5" s="89"/>
      <c r="J5" s="89"/>
    </row>
    <row r="6" spans="1:10" x14ac:dyDescent="0.4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0" x14ac:dyDescent="0.4">
      <c r="A7" s="89"/>
      <c r="B7" s="89"/>
      <c r="C7" s="89"/>
      <c r="D7" s="89"/>
      <c r="E7" s="89"/>
      <c r="F7" s="89"/>
      <c r="G7" s="89"/>
      <c r="H7" s="89"/>
      <c r="I7" s="89"/>
      <c r="J7" s="89"/>
    </row>
    <row r="8" spans="1:10" x14ac:dyDescent="0.4">
      <c r="A8" s="89"/>
      <c r="B8" s="89"/>
      <c r="C8" s="89"/>
      <c r="D8" s="89"/>
      <c r="E8" s="89"/>
      <c r="F8" s="89"/>
      <c r="G8" s="89"/>
      <c r="H8" s="89"/>
      <c r="I8" s="89"/>
      <c r="J8" s="89"/>
    </row>
    <row r="9" spans="1:10" x14ac:dyDescent="0.4">
      <c r="A9" s="89"/>
      <c r="B9" s="89"/>
      <c r="C9" s="89"/>
      <c r="D9" s="89"/>
      <c r="E9" s="89"/>
      <c r="F9" s="89"/>
      <c r="G9" s="89"/>
      <c r="H9" s="89"/>
      <c r="I9" s="89"/>
      <c r="J9" s="89"/>
    </row>
    <row r="11" spans="1:10" x14ac:dyDescent="0.4">
      <c r="A11" s="49" t="s">
        <v>28</v>
      </c>
    </row>
    <row r="12" spans="1:10" x14ac:dyDescent="0.4">
      <c r="A12" s="90" t="s">
        <v>50</v>
      </c>
      <c r="B12" s="91"/>
      <c r="C12" s="91"/>
      <c r="D12" s="91"/>
      <c r="E12" s="91"/>
      <c r="F12" s="91"/>
      <c r="G12" s="91"/>
      <c r="H12" s="91"/>
      <c r="I12" s="91"/>
      <c r="J12" s="91"/>
    </row>
    <row r="13" spans="1:10" x14ac:dyDescent="0.4">
      <c r="A13" s="91"/>
      <c r="B13" s="91"/>
      <c r="C13" s="91"/>
      <c r="D13" s="91"/>
      <c r="E13" s="91"/>
      <c r="F13" s="91"/>
      <c r="G13" s="91"/>
      <c r="H13" s="91"/>
      <c r="I13" s="91"/>
      <c r="J13" s="91"/>
    </row>
    <row r="14" spans="1:10" x14ac:dyDescent="0.4">
      <c r="A14" s="91"/>
      <c r="B14" s="91"/>
      <c r="C14" s="91"/>
      <c r="D14" s="91"/>
      <c r="E14" s="91"/>
      <c r="F14" s="91"/>
      <c r="G14" s="91"/>
      <c r="H14" s="91"/>
      <c r="I14" s="91"/>
      <c r="J14" s="91"/>
    </row>
    <row r="15" spans="1:10" x14ac:dyDescent="0.4">
      <c r="A15" s="91"/>
      <c r="B15" s="91"/>
      <c r="C15" s="91"/>
      <c r="D15" s="91"/>
      <c r="E15" s="91"/>
      <c r="F15" s="91"/>
      <c r="G15" s="91"/>
      <c r="H15" s="91"/>
      <c r="I15" s="91"/>
      <c r="J15" s="91"/>
    </row>
    <row r="16" spans="1:10" x14ac:dyDescent="0.4">
      <c r="A16" s="91"/>
      <c r="B16" s="91"/>
      <c r="C16" s="91"/>
      <c r="D16" s="91"/>
      <c r="E16" s="91"/>
      <c r="F16" s="91"/>
      <c r="G16" s="91"/>
      <c r="H16" s="91"/>
      <c r="I16" s="91"/>
      <c r="J16" s="91"/>
    </row>
    <row r="17" spans="1:10" x14ac:dyDescent="0.4">
      <c r="A17" s="91"/>
      <c r="B17" s="91"/>
      <c r="C17" s="91"/>
      <c r="D17" s="91"/>
      <c r="E17" s="91"/>
      <c r="F17" s="91"/>
      <c r="G17" s="91"/>
      <c r="H17" s="91"/>
      <c r="I17" s="91"/>
      <c r="J17" s="91"/>
    </row>
    <row r="18" spans="1:10" x14ac:dyDescent="0.4">
      <c r="A18" s="91"/>
      <c r="B18" s="91"/>
      <c r="C18" s="91"/>
      <c r="D18" s="91"/>
      <c r="E18" s="91"/>
      <c r="F18" s="91"/>
      <c r="G18" s="91"/>
      <c r="H18" s="91"/>
      <c r="I18" s="91"/>
      <c r="J18" s="91"/>
    </row>
    <row r="19" spans="1:10" x14ac:dyDescent="0.4">
      <c r="A19" s="91"/>
      <c r="B19" s="91"/>
      <c r="C19" s="91"/>
      <c r="D19" s="91"/>
      <c r="E19" s="91"/>
      <c r="F19" s="91"/>
      <c r="G19" s="91"/>
      <c r="H19" s="91"/>
      <c r="I19" s="91"/>
      <c r="J19" s="91"/>
    </row>
    <row r="21" spans="1:10" x14ac:dyDescent="0.4">
      <c r="A21" s="49" t="s">
        <v>29</v>
      </c>
    </row>
    <row r="22" spans="1:10" x14ac:dyDescent="0.4">
      <c r="A22" s="90" t="s">
        <v>46</v>
      </c>
      <c r="B22" s="90"/>
      <c r="C22" s="90"/>
      <c r="D22" s="90"/>
      <c r="E22" s="90"/>
      <c r="F22" s="90"/>
      <c r="G22" s="90"/>
      <c r="H22" s="90"/>
      <c r="I22" s="90"/>
      <c r="J22" s="90"/>
    </row>
    <row r="23" spans="1:10" x14ac:dyDescent="0.4">
      <c r="A23" s="90"/>
      <c r="B23" s="90"/>
      <c r="C23" s="90"/>
      <c r="D23" s="90"/>
      <c r="E23" s="90"/>
      <c r="F23" s="90"/>
      <c r="G23" s="90"/>
      <c r="H23" s="90"/>
      <c r="I23" s="90"/>
      <c r="J23" s="90"/>
    </row>
    <row r="24" spans="1:10" x14ac:dyDescent="0.4">
      <c r="A24" s="90"/>
      <c r="B24" s="90"/>
      <c r="C24" s="90"/>
      <c r="D24" s="90"/>
      <c r="E24" s="90"/>
      <c r="F24" s="90"/>
      <c r="G24" s="90"/>
      <c r="H24" s="90"/>
      <c r="I24" s="90"/>
      <c r="J24" s="90"/>
    </row>
    <row r="25" spans="1:10" x14ac:dyDescent="0.4">
      <c r="A25" s="90"/>
      <c r="B25" s="90"/>
      <c r="C25" s="90"/>
      <c r="D25" s="90"/>
      <c r="E25" s="90"/>
      <c r="F25" s="90"/>
      <c r="G25" s="90"/>
      <c r="H25" s="90"/>
      <c r="I25" s="90"/>
      <c r="J25" s="90"/>
    </row>
    <row r="26" spans="1:10" x14ac:dyDescent="0.4">
      <c r="A26" s="90"/>
      <c r="B26" s="90"/>
      <c r="C26" s="90"/>
      <c r="D26" s="90"/>
      <c r="E26" s="90"/>
      <c r="F26" s="90"/>
      <c r="G26" s="90"/>
      <c r="H26" s="90"/>
      <c r="I26" s="90"/>
      <c r="J26" s="90"/>
    </row>
    <row r="27" spans="1:10" x14ac:dyDescent="0.4">
      <c r="A27" s="90"/>
      <c r="B27" s="90"/>
      <c r="C27" s="90"/>
      <c r="D27" s="90"/>
      <c r="E27" s="90"/>
      <c r="F27" s="90"/>
      <c r="G27" s="90"/>
      <c r="H27" s="90"/>
      <c r="I27" s="90"/>
      <c r="J27" s="90"/>
    </row>
    <row r="28" spans="1:10" x14ac:dyDescent="0.4">
      <c r="A28" s="90"/>
      <c r="B28" s="90"/>
      <c r="C28" s="90"/>
      <c r="D28" s="90"/>
      <c r="E28" s="90"/>
      <c r="F28" s="90"/>
      <c r="G28" s="90"/>
      <c r="H28" s="90"/>
      <c r="I28" s="90"/>
      <c r="J28" s="90"/>
    </row>
    <row r="29" spans="1:10" x14ac:dyDescent="0.4">
      <c r="A29" s="90"/>
      <c r="B29" s="90"/>
      <c r="C29" s="90"/>
      <c r="D29" s="90"/>
      <c r="E29" s="90"/>
      <c r="F29" s="90"/>
      <c r="G29" s="90"/>
      <c r="H29" s="90"/>
      <c r="I29" s="90"/>
      <c r="J29" s="90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5" sqref="F5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 t="s">
        <v>45</v>
      </c>
      <c r="F4" s="36">
        <v>44961</v>
      </c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饗場直樹</cp:lastModifiedBy>
  <dcterms:created xsi:type="dcterms:W3CDTF">2020-09-18T03:10:57Z</dcterms:created>
  <dcterms:modified xsi:type="dcterms:W3CDTF">2023-02-04T01:40:33Z</dcterms:modified>
</cp:coreProperties>
</file>